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 activeTab="4"/>
  </bookViews>
  <sheets>
    <sheet name="Retirement" sheetId="1" r:id="rId1"/>
    <sheet name="Dates" sheetId="2" r:id="rId2"/>
    <sheet name="Multiplication Table" sheetId="3" r:id="rId3"/>
    <sheet name="Loan" sheetId="4" r:id="rId4"/>
    <sheet name="Loan Table" sheetId="5" r:id="rId5"/>
  </sheets>
  <calcPr calcId="124519"/>
</workbook>
</file>

<file path=xl/calcChain.xml><?xml version="1.0" encoding="utf-8"?>
<calcChain xmlns="http://schemas.openxmlformats.org/spreadsheetml/2006/main">
  <c r="A7" i="5"/>
  <c r="E1"/>
  <c r="E2" s="1"/>
  <c r="E2" i="4"/>
  <c r="B11" s="1"/>
  <c r="C8"/>
  <c r="D7"/>
  <c r="B10"/>
  <c r="B8"/>
  <c r="E1"/>
  <c r="A9"/>
  <c r="A10" s="1"/>
  <c r="A11" s="1"/>
  <c r="A8"/>
  <c r="E7"/>
  <c r="A3" i="3"/>
  <c r="A4" s="1"/>
  <c r="D1"/>
  <c r="E1" s="1"/>
  <c r="C1"/>
  <c r="C3"/>
  <c r="D2"/>
  <c r="C2"/>
  <c r="B2"/>
  <c r="E9" i="2"/>
  <c r="E2"/>
  <c r="E3" s="1"/>
  <c r="E1"/>
  <c r="C1"/>
  <c r="B2"/>
  <c r="C2" s="1"/>
  <c r="C2" i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2"/>
  <c r="A2"/>
  <c r="F5"/>
  <c r="F1"/>
  <c r="D7"/>
  <c r="D6"/>
  <c r="D5"/>
  <c r="E6"/>
  <c r="E7" s="1"/>
  <c r="E8" s="1"/>
  <c r="E9" s="1"/>
  <c r="E10" s="1"/>
  <c r="E11" s="1"/>
  <c r="E12" s="1"/>
  <c r="E13" s="1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E3" i="5" l="1"/>
  <c r="E4" s="1"/>
  <c r="E3" i="4"/>
  <c r="E4" s="1"/>
  <c r="B9"/>
  <c r="B13"/>
  <c r="D8"/>
  <c r="E8" s="1"/>
  <c r="C9" s="1"/>
  <c r="D9" s="1"/>
  <c r="A5" i="3"/>
  <c r="B4"/>
  <c r="D4"/>
  <c r="B3"/>
  <c r="D3"/>
  <c r="D5"/>
  <c r="B5"/>
  <c r="A6"/>
  <c r="E6" s="1"/>
  <c r="C5"/>
  <c r="C4"/>
  <c r="E4"/>
  <c r="E2"/>
  <c r="F1"/>
  <c r="E5"/>
  <c r="E3"/>
  <c r="E5" i="2"/>
  <c r="E4"/>
  <c r="B3"/>
  <c r="C51" i="1"/>
  <c r="E1" s="1"/>
  <c r="E9" i="4" l="1"/>
  <c r="C10" s="1"/>
  <c r="C6" i="3"/>
  <c r="D6"/>
  <c r="B6"/>
  <c r="F5"/>
  <c r="F3"/>
  <c r="F6"/>
  <c r="F4"/>
  <c r="F2"/>
  <c r="B4" i="2"/>
  <c r="C3"/>
  <c r="D10" i="4" l="1"/>
  <c r="B5" i="2"/>
  <c r="C4"/>
  <c r="E10" i="4" l="1"/>
  <c r="B6" i="2"/>
  <c r="C5"/>
  <c r="C11" i="4" l="1"/>
  <c r="B7" i="2"/>
  <c r="C6"/>
  <c r="D11" i="4" l="1"/>
  <c r="C13"/>
  <c r="B8" i="2"/>
  <c r="C7"/>
  <c r="D13" i="4" l="1"/>
  <c r="E11"/>
  <c r="B9" i="2"/>
  <c r="C8"/>
  <c r="B10" l="1"/>
  <c r="C9"/>
  <c r="B11" l="1"/>
  <c r="C10"/>
  <c r="B12" l="1"/>
  <c r="C11"/>
  <c r="B13" l="1"/>
  <c r="C12"/>
  <c r="B14" l="1"/>
  <c r="C13"/>
  <c r="B15" l="1"/>
  <c r="C14"/>
  <c r="B16" l="1"/>
  <c r="C16" s="1"/>
  <c r="C15"/>
</calcChain>
</file>

<file path=xl/comments1.xml><?xml version="1.0" encoding="utf-8"?>
<comments xmlns="http://schemas.openxmlformats.org/spreadsheetml/2006/main">
  <authors>
    <author>Loras College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Num Pmts = the total number of payments you'll make to pay off your loan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 xml:space="preserve">Per Pmt = the periodic (e.g. monthly) payment
</t>
        </r>
      </text>
    </comment>
  </commentList>
</comments>
</file>

<file path=xl/comments2.xml><?xml version="1.0" encoding="utf-8"?>
<comments xmlns="http://schemas.openxmlformats.org/spreadsheetml/2006/main">
  <authors>
    <author>Loras College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Num Pmts = the total number of payments you'll make to pay off your loan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 xml:space="preserve">Per Pmt = the periodic (e.g. monthly) payment
</t>
        </r>
      </text>
    </comment>
  </commentList>
</comments>
</file>

<file path=xl/sharedStrings.xml><?xml version="1.0" encoding="utf-8"?>
<sst xmlns="http://schemas.openxmlformats.org/spreadsheetml/2006/main" count="38" uniqueCount="30">
  <si>
    <t>Year</t>
  </si>
  <si>
    <t>Age</t>
  </si>
  <si>
    <t>Salary</t>
  </si>
  <si>
    <t>Lifetime earnings</t>
  </si>
  <si>
    <t>Future Value</t>
  </si>
  <si>
    <t>Salary @ 65</t>
  </si>
  <si>
    <t>DoB</t>
  </si>
  <si>
    <t>Starting Date</t>
  </si>
  <si>
    <t>now</t>
  </si>
  <si>
    <t>today</t>
  </si>
  <si>
    <t>month</t>
  </si>
  <si>
    <t>year</t>
  </si>
  <si>
    <t>day</t>
  </si>
  <si>
    <t>mm</t>
  </si>
  <si>
    <t>dd</t>
  </si>
  <si>
    <t>yy</t>
  </si>
  <si>
    <t>Date</t>
  </si>
  <si>
    <t>Borrow</t>
  </si>
  <si>
    <t>Years</t>
  </si>
  <si>
    <t>Pmts/year</t>
  </si>
  <si>
    <t>Rate</t>
  </si>
  <si>
    <t>Pmt #</t>
  </si>
  <si>
    <t>Payment</t>
  </si>
  <si>
    <t>Interest</t>
  </si>
  <si>
    <t>Principle</t>
  </si>
  <si>
    <t>Balance</t>
  </si>
  <si>
    <t>Num Pmts</t>
  </si>
  <si>
    <t>Per Pmt</t>
  </si>
  <si>
    <t>Tot Paid</t>
  </si>
  <si>
    <t>Tot Interest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</si>
</sst>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[$-F800]dddd\,\ mmmm\ dd\,\ yyyy"/>
    <numFmt numFmtId="168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9" fontId="0" fillId="0" borderId="0" xfId="0" applyNumberFormat="1"/>
    <xf numFmtId="10" fontId="0" fillId="0" borderId="0" xfId="2" applyNumberFormat="1" applyFont="1"/>
    <xf numFmtId="44" fontId="0" fillId="0" borderId="0" xfId="1" applyFont="1"/>
    <xf numFmtId="44" fontId="0" fillId="0" borderId="0" xfId="0" applyNumberFormat="1"/>
    <xf numFmtId="0" fontId="0" fillId="2" borderId="0" xfId="0" applyFill="1"/>
    <xf numFmtId="44" fontId="0" fillId="2" borderId="0" xfId="1" applyFont="1" applyFill="1"/>
    <xf numFmtId="14" fontId="0" fillId="0" borderId="0" xfId="0" applyNumberFormat="1"/>
    <xf numFmtId="0" fontId="0" fillId="0" borderId="0" xfId="0" applyNumberFormat="1"/>
    <xf numFmtId="166" fontId="0" fillId="0" borderId="0" xfId="0" applyNumberFormat="1"/>
    <xf numFmtId="168" fontId="0" fillId="0" borderId="0" xfId="3" applyNumberFormat="1" applyFont="1"/>
    <xf numFmtId="22" fontId="0" fillId="0" borderId="0" xfId="0" applyNumberFormat="1"/>
    <xf numFmtId="1" fontId="0" fillId="0" borderId="0" xfId="3" applyNumberFormat="1" applyFont="1"/>
    <xf numFmtId="1" fontId="0" fillId="0" borderId="0" xfId="0" applyNumberFormat="1"/>
    <xf numFmtId="0" fontId="2" fillId="2" borderId="1" xfId="0" applyFont="1" applyFill="1" applyBorder="1"/>
    <xf numFmtId="0" fontId="2" fillId="0" borderId="1" xfId="0" applyFont="1" applyBorder="1"/>
    <xf numFmtId="0" fontId="2" fillId="2" borderId="2" xfId="0" applyFont="1" applyFill="1" applyBorder="1"/>
    <xf numFmtId="0" fontId="2" fillId="0" borderId="2" xfId="0" applyFont="1" applyBorder="1"/>
    <xf numFmtId="9" fontId="0" fillId="2" borderId="0" xfId="0" applyNumberFormat="1" applyFill="1"/>
    <xf numFmtId="8" fontId="0" fillId="0" borderId="0" xfId="0" applyNumberForma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="150" zoomScaleNormal="150" workbookViewId="0">
      <pane ySplit="4" topLeftCell="A5" activePane="bottomLeft" state="frozen"/>
      <selection pane="bottomLeft" activeCell="B5" sqref="B5"/>
    </sheetView>
  </sheetViews>
  <sheetFormatPr defaultRowHeight="15"/>
  <cols>
    <col min="2" max="2" width="11" bestFit="1" customWidth="1"/>
    <col min="3" max="3" width="16.140625" customWidth="1"/>
    <col min="4" max="4" width="16.5703125" bestFit="1" customWidth="1"/>
    <col min="5" max="5" width="14.28515625" bestFit="1" customWidth="1"/>
  </cols>
  <sheetData>
    <row r="1" spans="1:6">
      <c r="A1" t="s">
        <v>6</v>
      </c>
      <c r="B1" s="7">
        <v>32419</v>
      </c>
      <c r="C1" s="2">
        <v>0.03</v>
      </c>
      <c r="D1" t="s">
        <v>3</v>
      </c>
      <c r="E1" s="4">
        <f>C51</f>
        <v>2039836.19</v>
      </c>
      <c r="F1">
        <f>C5*(1+C1)^65</f>
        <v>150259.62016088364</v>
      </c>
    </row>
    <row r="2" spans="1:6">
      <c r="A2" s="12">
        <f>MONTH(B1)</f>
        <v>10</v>
      </c>
      <c r="B2" s="12">
        <f>DAY(B1)</f>
        <v>3</v>
      </c>
      <c r="C2" s="12">
        <f>YEAR(B1)</f>
        <v>1988</v>
      </c>
      <c r="E2" s="4"/>
    </row>
    <row r="4" spans="1:6">
      <c r="A4" t="s">
        <v>0</v>
      </c>
      <c r="B4" t="s">
        <v>1</v>
      </c>
      <c r="C4" t="s">
        <v>2</v>
      </c>
      <c r="D4" t="s">
        <v>4</v>
      </c>
      <c r="F4" t="s">
        <v>5</v>
      </c>
    </row>
    <row r="5" spans="1:6">
      <c r="A5" s="5">
        <v>2008</v>
      </c>
      <c r="B5" s="13">
        <f>A5-C2</f>
        <v>20</v>
      </c>
      <c r="C5" s="6">
        <v>22000</v>
      </c>
      <c r="D5" s="4">
        <f>C5</f>
        <v>22000</v>
      </c>
      <c r="E5" s="1">
        <v>0.02</v>
      </c>
      <c r="F5">
        <f>C5*(1+E5)^65</f>
        <v>79695.50837913304</v>
      </c>
    </row>
    <row r="6" spans="1:6">
      <c r="A6">
        <f>A5+1</f>
        <v>2009</v>
      </c>
      <c r="B6">
        <f>B5+1</f>
        <v>21</v>
      </c>
      <c r="C6" s="3">
        <f>ROUND(C5*C$1+C5,2)</f>
        <v>22660</v>
      </c>
      <c r="D6">
        <f>D5*(1+C$1)</f>
        <v>22660</v>
      </c>
      <c r="E6" s="1">
        <f>E5+1%</f>
        <v>0.03</v>
      </c>
    </row>
    <row r="7" spans="1:6">
      <c r="A7">
        <f t="shared" ref="A7:A49" si="0">A6+1</f>
        <v>2010</v>
      </c>
      <c r="B7">
        <f t="shared" ref="B7:B49" si="1">B6+1</f>
        <v>22</v>
      </c>
      <c r="C7" s="3">
        <f t="shared" ref="C7:C49" si="2">ROUND(C6*C$1+C6,2)</f>
        <v>23339.8</v>
      </c>
      <c r="D7">
        <f>D5*(1+C$1)^2</f>
        <v>23339.8</v>
      </c>
      <c r="E7" s="1">
        <f t="shared" ref="E7:E13" si="3">E6+1%</f>
        <v>0.04</v>
      </c>
    </row>
    <row r="8" spans="1:6">
      <c r="A8">
        <f t="shared" si="0"/>
        <v>2011</v>
      </c>
      <c r="B8">
        <f t="shared" si="1"/>
        <v>23</v>
      </c>
      <c r="C8" s="3">
        <f t="shared" si="2"/>
        <v>24039.99</v>
      </c>
      <c r="E8" s="1">
        <f t="shared" si="3"/>
        <v>0.05</v>
      </c>
    </row>
    <row r="9" spans="1:6">
      <c r="A9">
        <f t="shared" si="0"/>
        <v>2012</v>
      </c>
      <c r="B9">
        <f t="shared" si="1"/>
        <v>24</v>
      </c>
      <c r="C9" s="3">
        <f t="shared" si="2"/>
        <v>24761.19</v>
      </c>
      <c r="E9" s="1">
        <f t="shared" si="3"/>
        <v>6.0000000000000005E-2</v>
      </c>
    </row>
    <row r="10" spans="1:6">
      <c r="A10">
        <f t="shared" si="0"/>
        <v>2013</v>
      </c>
      <c r="B10">
        <f t="shared" si="1"/>
        <v>25</v>
      </c>
      <c r="C10" s="3">
        <f t="shared" si="2"/>
        <v>25504.03</v>
      </c>
      <c r="E10" s="1">
        <f t="shared" si="3"/>
        <v>7.0000000000000007E-2</v>
      </c>
    </row>
    <row r="11" spans="1:6">
      <c r="A11">
        <f t="shared" si="0"/>
        <v>2014</v>
      </c>
      <c r="B11">
        <f t="shared" si="1"/>
        <v>26</v>
      </c>
      <c r="C11" s="3">
        <f t="shared" si="2"/>
        <v>26269.15</v>
      </c>
      <c r="E11" s="1">
        <f t="shared" si="3"/>
        <v>0.08</v>
      </c>
    </row>
    <row r="12" spans="1:6">
      <c r="A12">
        <f t="shared" si="0"/>
        <v>2015</v>
      </c>
      <c r="B12">
        <f t="shared" si="1"/>
        <v>27</v>
      </c>
      <c r="C12" s="3">
        <f t="shared" si="2"/>
        <v>27057.22</v>
      </c>
      <c r="E12" s="1">
        <f t="shared" si="3"/>
        <v>0.09</v>
      </c>
    </row>
    <row r="13" spans="1:6">
      <c r="A13">
        <f t="shared" si="0"/>
        <v>2016</v>
      </c>
      <c r="B13">
        <f t="shared" si="1"/>
        <v>28</v>
      </c>
      <c r="C13" s="3">
        <f t="shared" si="2"/>
        <v>27868.94</v>
      </c>
      <c r="E13" s="1">
        <f t="shared" si="3"/>
        <v>9.9999999999999992E-2</v>
      </c>
    </row>
    <row r="14" spans="1:6">
      <c r="A14">
        <f t="shared" si="0"/>
        <v>2017</v>
      </c>
      <c r="B14">
        <f t="shared" si="1"/>
        <v>29</v>
      </c>
      <c r="C14" s="3">
        <f t="shared" si="2"/>
        <v>28705.01</v>
      </c>
    </row>
    <row r="15" spans="1:6">
      <c r="A15">
        <f t="shared" si="0"/>
        <v>2018</v>
      </c>
      <c r="B15">
        <f t="shared" si="1"/>
        <v>30</v>
      </c>
      <c r="C15" s="3">
        <f t="shared" si="2"/>
        <v>29566.16</v>
      </c>
    </row>
    <row r="16" spans="1:6">
      <c r="A16">
        <f t="shared" si="0"/>
        <v>2019</v>
      </c>
      <c r="B16">
        <f t="shared" si="1"/>
        <v>31</v>
      </c>
      <c r="C16" s="3">
        <f t="shared" si="2"/>
        <v>30453.14</v>
      </c>
    </row>
    <row r="17" spans="1:3">
      <c r="A17">
        <f t="shared" si="0"/>
        <v>2020</v>
      </c>
      <c r="B17">
        <f t="shared" si="1"/>
        <v>32</v>
      </c>
      <c r="C17" s="3">
        <f t="shared" si="2"/>
        <v>31366.73</v>
      </c>
    </row>
    <row r="18" spans="1:3">
      <c r="A18">
        <f t="shared" si="0"/>
        <v>2021</v>
      </c>
      <c r="B18">
        <f t="shared" si="1"/>
        <v>33</v>
      </c>
      <c r="C18" s="3">
        <f t="shared" si="2"/>
        <v>32307.73</v>
      </c>
    </row>
    <row r="19" spans="1:3">
      <c r="A19">
        <f t="shared" si="0"/>
        <v>2022</v>
      </c>
      <c r="B19">
        <f t="shared" si="1"/>
        <v>34</v>
      </c>
      <c r="C19" s="3">
        <f t="shared" si="2"/>
        <v>33276.959999999999</v>
      </c>
    </row>
    <row r="20" spans="1:3">
      <c r="A20">
        <f t="shared" si="0"/>
        <v>2023</v>
      </c>
      <c r="B20">
        <f t="shared" si="1"/>
        <v>35</v>
      </c>
      <c r="C20" s="3">
        <f t="shared" si="2"/>
        <v>34275.269999999997</v>
      </c>
    </row>
    <row r="21" spans="1:3">
      <c r="A21">
        <f t="shared" si="0"/>
        <v>2024</v>
      </c>
      <c r="B21">
        <f t="shared" si="1"/>
        <v>36</v>
      </c>
      <c r="C21" s="3">
        <f t="shared" si="2"/>
        <v>35303.53</v>
      </c>
    </row>
    <row r="22" spans="1:3">
      <c r="A22">
        <f t="shared" si="0"/>
        <v>2025</v>
      </c>
      <c r="B22">
        <f t="shared" si="1"/>
        <v>37</v>
      </c>
      <c r="C22" s="3">
        <f t="shared" si="2"/>
        <v>36362.639999999999</v>
      </c>
    </row>
    <row r="23" spans="1:3">
      <c r="A23">
        <f t="shared" si="0"/>
        <v>2026</v>
      </c>
      <c r="B23">
        <f t="shared" si="1"/>
        <v>38</v>
      </c>
      <c r="C23" s="3">
        <f t="shared" si="2"/>
        <v>37453.519999999997</v>
      </c>
    </row>
    <row r="24" spans="1:3">
      <c r="A24">
        <f t="shared" si="0"/>
        <v>2027</v>
      </c>
      <c r="B24">
        <f t="shared" si="1"/>
        <v>39</v>
      </c>
      <c r="C24" s="3">
        <f t="shared" si="2"/>
        <v>38577.129999999997</v>
      </c>
    </row>
    <row r="25" spans="1:3">
      <c r="A25">
        <f t="shared" si="0"/>
        <v>2028</v>
      </c>
      <c r="B25">
        <f t="shared" si="1"/>
        <v>40</v>
      </c>
      <c r="C25" s="3">
        <f t="shared" si="2"/>
        <v>39734.44</v>
      </c>
    </row>
    <row r="26" spans="1:3">
      <c r="A26">
        <f t="shared" si="0"/>
        <v>2029</v>
      </c>
      <c r="B26">
        <f t="shared" si="1"/>
        <v>41</v>
      </c>
      <c r="C26" s="3">
        <f t="shared" si="2"/>
        <v>40926.47</v>
      </c>
    </row>
    <row r="27" spans="1:3">
      <c r="A27">
        <f t="shared" si="0"/>
        <v>2030</v>
      </c>
      <c r="B27">
        <f t="shared" si="1"/>
        <v>42</v>
      </c>
      <c r="C27" s="3">
        <f t="shared" si="2"/>
        <v>42154.26</v>
      </c>
    </row>
    <row r="28" spans="1:3">
      <c r="A28">
        <f t="shared" si="0"/>
        <v>2031</v>
      </c>
      <c r="B28">
        <f t="shared" si="1"/>
        <v>43</v>
      </c>
      <c r="C28" s="3">
        <f t="shared" si="2"/>
        <v>43418.89</v>
      </c>
    </row>
    <row r="29" spans="1:3">
      <c r="A29">
        <f t="shared" si="0"/>
        <v>2032</v>
      </c>
      <c r="B29">
        <f t="shared" si="1"/>
        <v>44</v>
      </c>
      <c r="C29" s="3">
        <f t="shared" si="2"/>
        <v>44721.46</v>
      </c>
    </row>
    <row r="30" spans="1:3">
      <c r="A30">
        <f t="shared" si="0"/>
        <v>2033</v>
      </c>
      <c r="B30">
        <f t="shared" si="1"/>
        <v>45</v>
      </c>
      <c r="C30" s="3">
        <f t="shared" si="2"/>
        <v>46063.1</v>
      </c>
    </row>
    <row r="31" spans="1:3">
      <c r="A31">
        <f t="shared" si="0"/>
        <v>2034</v>
      </c>
      <c r="B31">
        <f t="shared" si="1"/>
        <v>46</v>
      </c>
      <c r="C31" s="3">
        <f t="shared" si="2"/>
        <v>47444.99</v>
      </c>
    </row>
    <row r="32" spans="1:3">
      <c r="A32">
        <f t="shared" si="0"/>
        <v>2035</v>
      </c>
      <c r="B32">
        <f t="shared" si="1"/>
        <v>47</v>
      </c>
      <c r="C32" s="3">
        <f t="shared" si="2"/>
        <v>48868.34</v>
      </c>
    </row>
    <row r="33" spans="1:3">
      <c r="A33">
        <f t="shared" si="0"/>
        <v>2036</v>
      </c>
      <c r="B33">
        <f t="shared" si="1"/>
        <v>48</v>
      </c>
      <c r="C33" s="3">
        <f t="shared" si="2"/>
        <v>50334.39</v>
      </c>
    </row>
    <row r="34" spans="1:3">
      <c r="A34">
        <f t="shared" si="0"/>
        <v>2037</v>
      </c>
      <c r="B34">
        <f t="shared" si="1"/>
        <v>49</v>
      </c>
      <c r="C34" s="3">
        <f t="shared" si="2"/>
        <v>51844.42</v>
      </c>
    </row>
    <row r="35" spans="1:3">
      <c r="A35">
        <f t="shared" si="0"/>
        <v>2038</v>
      </c>
      <c r="B35">
        <f t="shared" si="1"/>
        <v>50</v>
      </c>
      <c r="C35" s="3">
        <f t="shared" si="2"/>
        <v>53399.75</v>
      </c>
    </row>
    <row r="36" spans="1:3">
      <c r="A36">
        <f t="shared" si="0"/>
        <v>2039</v>
      </c>
      <c r="B36">
        <f t="shared" si="1"/>
        <v>51</v>
      </c>
      <c r="C36" s="3">
        <f t="shared" si="2"/>
        <v>55001.74</v>
      </c>
    </row>
    <row r="37" spans="1:3">
      <c r="A37">
        <f t="shared" si="0"/>
        <v>2040</v>
      </c>
      <c r="B37">
        <f t="shared" si="1"/>
        <v>52</v>
      </c>
      <c r="C37" s="3">
        <f t="shared" si="2"/>
        <v>56651.79</v>
      </c>
    </row>
    <row r="38" spans="1:3">
      <c r="A38">
        <f t="shared" si="0"/>
        <v>2041</v>
      </c>
      <c r="B38">
        <f t="shared" si="1"/>
        <v>53</v>
      </c>
      <c r="C38" s="3">
        <f t="shared" si="2"/>
        <v>58351.34</v>
      </c>
    </row>
    <row r="39" spans="1:3">
      <c r="A39">
        <f t="shared" si="0"/>
        <v>2042</v>
      </c>
      <c r="B39">
        <f t="shared" si="1"/>
        <v>54</v>
      </c>
      <c r="C39" s="3">
        <f t="shared" si="2"/>
        <v>60101.88</v>
      </c>
    </row>
    <row r="40" spans="1:3">
      <c r="A40">
        <f t="shared" si="0"/>
        <v>2043</v>
      </c>
      <c r="B40">
        <f t="shared" si="1"/>
        <v>55</v>
      </c>
      <c r="C40" s="3">
        <f t="shared" si="2"/>
        <v>61904.94</v>
      </c>
    </row>
    <row r="41" spans="1:3">
      <c r="A41">
        <f t="shared" si="0"/>
        <v>2044</v>
      </c>
      <c r="B41">
        <f t="shared" si="1"/>
        <v>56</v>
      </c>
      <c r="C41" s="3">
        <f t="shared" si="2"/>
        <v>63762.09</v>
      </c>
    </row>
    <row r="42" spans="1:3">
      <c r="A42">
        <f t="shared" si="0"/>
        <v>2045</v>
      </c>
      <c r="B42">
        <f t="shared" si="1"/>
        <v>57</v>
      </c>
      <c r="C42" s="3">
        <f t="shared" si="2"/>
        <v>65674.95</v>
      </c>
    </row>
    <row r="43" spans="1:3">
      <c r="A43">
        <f t="shared" si="0"/>
        <v>2046</v>
      </c>
      <c r="B43">
        <f t="shared" si="1"/>
        <v>58</v>
      </c>
      <c r="C43" s="3">
        <f t="shared" si="2"/>
        <v>67645.2</v>
      </c>
    </row>
    <row r="44" spans="1:3">
      <c r="A44">
        <f t="shared" si="0"/>
        <v>2047</v>
      </c>
      <c r="B44">
        <f t="shared" si="1"/>
        <v>59</v>
      </c>
      <c r="C44" s="3">
        <f t="shared" si="2"/>
        <v>69674.559999999998</v>
      </c>
    </row>
    <row r="45" spans="1:3">
      <c r="A45">
        <f t="shared" si="0"/>
        <v>2048</v>
      </c>
      <c r="B45">
        <f t="shared" si="1"/>
        <v>60</v>
      </c>
      <c r="C45" s="3">
        <f t="shared" si="2"/>
        <v>71764.800000000003</v>
      </c>
    </row>
    <row r="46" spans="1:3">
      <c r="A46">
        <f t="shared" si="0"/>
        <v>2049</v>
      </c>
      <c r="B46">
        <f t="shared" si="1"/>
        <v>61</v>
      </c>
      <c r="C46" s="3">
        <f t="shared" si="2"/>
        <v>73917.740000000005</v>
      </c>
    </row>
    <row r="47" spans="1:3">
      <c r="A47">
        <f t="shared" si="0"/>
        <v>2050</v>
      </c>
      <c r="B47">
        <f t="shared" si="1"/>
        <v>62</v>
      </c>
      <c r="C47" s="3">
        <f t="shared" si="2"/>
        <v>76135.27</v>
      </c>
    </row>
    <row r="48" spans="1:3">
      <c r="A48">
        <f t="shared" si="0"/>
        <v>2051</v>
      </c>
      <c r="B48">
        <f t="shared" si="1"/>
        <v>63</v>
      </c>
      <c r="C48" s="3">
        <f t="shared" si="2"/>
        <v>78419.33</v>
      </c>
    </row>
    <row r="49" spans="1:3">
      <c r="A49">
        <f t="shared" si="0"/>
        <v>2052</v>
      </c>
      <c r="B49">
        <f t="shared" si="1"/>
        <v>64</v>
      </c>
      <c r="C49" s="3">
        <f t="shared" si="2"/>
        <v>80771.91</v>
      </c>
    </row>
    <row r="51" spans="1:3">
      <c r="C51" s="4">
        <f>SUM(C5:C50)</f>
        <v>2039836.19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opLeftCell="B1" zoomScale="140" zoomScaleNormal="140" workbookViewId="0">
      <selection activeCell="E9" sqref="E9"/>
    </sheetView>
  </sheetViews>
  <sheetFormatPr defaultRowHeight="15"/>
  <cols>
    <col min="1" max="1" width="12.42578125" bestFit="1" customWidth="1"/>
    <col min="2" max="2" width="27.5703125" bestFit="1" customWidth="1"/>
    <col min="3" max="3" width="23.7109375" bestFit="1" customWidth="1"/>
    <col min="5" max="5" width="27.42578125" bestFit="1" customWidth="1"/>
  </cols>
  <sheetData>
    <row r="1" spans="1:5">
      <c r="A1" t="s">
        <v>7</v>
      </c>
      <c r="B1" s="9">
        <v>32429</v>
      </c>
      <c r="C1" s="10">
        <f>B1</f>
        <v>32429</v>
      </c>
      <c r="D1" t="s">
        <v>8</v>
      </c>
      <c r="E1" s="11">
        <f ca="1">NOW()</f>
        <v>39734.513898263889</v>
      </c>
    </row>
    <row r="2" spans="1:5">
      <c r="A2">
        <v>7</v>
      </c>
      <c r="B2" s="9">
        <f>B1+A$2</f>
        <v>32436</v>
      </c>
      <c r="C2" s="10">
        <f t="shared" ref="C2:C16" si="0">B2</f>
        <v>32436</v>
      </c>
      <c r="D2" t="s">
        <v>9</v>
      </c>
      <c r="E2" s="7">
        <f ca="1">TODAY()</f>
        <v>39734</v>
      </c>
    </row>
    <row r="3" spans="1:5">
      <c r="B3" s="9">
        <f t="shared" ref="B3:B16" si="1">B2+A$2</f>
        <v>32443</v>
      </c>
      <c r="C3" s="10">
        <f t="shared" si="0"/>
        <v>32443</v>
      </c>
      <c r="D3" t="s">
        <v>10</v>
      </c>
      <c r="E3" s="8">
        <f ca="1">MONTH(E2)</f>
        <v>10</v>
      </c>
    </row>
    <row r="4" spans="1:5">
      <c r="B4" s="9">
        <f t="shared" si="1"/>
        <v>32450</v>
      </c>
      <c r="C4" s="10">
        <f t="shared" si="0"/>
        <v>32450</v>
      </c>
      <c r="D4" t="s">
        <v>12</v>
      </c>
      <c r="E4" s="8">
        <f ca="1">DAY(E2)</f>
        <v>13</v>
      </c>
    </row>
    <row r="5" spans="1:5">
      <c r="B5" s="9">
        <f t="shared" si="1"/>
        <v>32457</v>
      </c>
      <c r="C5" s="10">
        <f t="shared" si="0"/>
        <v>32457</v>
      </c>
      <c r="D5" t="s">
        <v>11</v>
      </c>
      <c r="E5" s="8">
        <f ca="1">YEAR(E2)</f>
        <v>2008</v>
      </c>
    </row>
    <row r="6" spans="1:5">
      <c r="B6" s="9">
        <f t="shared" si="1"/>
        <v>32464</v>
      </c>
      <c r="C6" s="10">
        <f t="shared" si="0"/>
        <v>32464</v>
      </c>
      <c r="D6" t="s">
        <v>13</v>
      </c>
      <c r="E6" s="8">
        <v>10</v>
      </c>
    </row>
    <row r="7" spans="1:5">
      <c r="B7" s="9">
        <f t="shared" si="1"/>
        <v>32471</v>
      </c>
      <c r="C7" s="10">
        <f t="shared" si="0"/>
        <v>32471</v>
      </c>
      <c r="D7" t="s">
        <v>14</v>
      </c>
      <c r="E7" s="8">
        <v>31</v>
      </c>
    </row>
    <row r="8" spans="1:5">
      <c r="B8" s="9">
        <f t="shared" si="1"/>
        <v>32478</v>
      </c>
      <c r="C8" s="10">
        <f t="shared" si="0"/>
        <v>32478</v>
      </c>
      <c r="D8" t="s">
        <v>15</v>
      </c>
      <c r="E8" s="8">
        <v>2008</v>
      </c>
    </row>
    <row r="9" spans="1:5">
      <c r="B9" s="9">
        <f t="shared" si="1"/>
        <v>32485</v>
      </c>
      <c r="C9" s="10">
        <f t="shared" si="0"/>
        <v>32485</v>
      </c>
      <c r="D9" t="s">
        <v>16</v>
      </c>
      <c r="E9" s="9">
        <f>DATE(E8,E6,E7)</f>
        <v>39752</v>
      </c>
    </row>
    <row r="10" spans="1:5">
      <c r="B10" s="9">
        <f t="shared" si="1"/>
        <v>32492</v>
      </c>
      <c r="C10" s="10">
        <f t="shared" si="0"/>
        <v>32492</v>
      </c>
      <c r="E10" s="8"/>
    </row>
    <row r="11" spans="1:5">
      <c r="B11" s="9">
        <f t="shared" si="1"/>
        <v>32499</v>
      </c>
      <c r="C11" s="10">
        <f t="shared" si="0"/>
        <v>32499</v>
      </c>
    </row>
    <row r="12" spans="1:5">
      <c r="B12" s="9">
        <f t="shared" si="1"/>
        <v>32506</v>
      </c>
      <c r="C12" s="10">
        <f t="shared" si="0"/>
        <v>32506</v>
      </c>
    </row>
    <row r="13" spans="1:5">
      <c r="B13" s="9">
        <f t="shared" si="1"/>
        <v>32513</v>
      </c>
      <c r="C13" s="10">
        <f t="shared" si="0"/>
        <v>32513</v>
      </c>
    </row>
    <row r="14" spans="1:5">
      <c r="B14" s="9">
        <f t="shared" si="1"/>
        <v>32520</v>
      </c>
      <c r="C14" s="10">
        <f t="shared" si="0"/>
        <v>32520</v>
      </c>
    </row>
    <row r="15" spans="1:5">
      <c r="B15" s="9">
        <f t="shared" si="1"/>
        <v>32527</v>
      </c>
      <c r="C15" s="10">
        <f t="shared" si="0"/>
        <v>32527</v>
      </c>
    </row>
    <row r="16" spans="1:5">
      <c r="B16" s="9">
        <f t="shared" si="1"/>
        <v>32534</v>
      </c>
      <c r="C16" s="10">
        <f t="shared" si="0"/>
        <v>32534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="150" zoomScaleNormal="150" workbookViewId="0">
      <selection activeCell="B5" sqref="B5"/>
    </sheetView>
  </sheetViews>
  <sheetFormatPr defaultRowHeight="15"/>
  <sheetData>
    <row r="1" spans="1:6">
      <c r="B1" s="14">
        <v>10</v>
      </c>
      <c r="C1" s="15">
        <f>B1+1</f>
        <v>11</v>
      </c>
      <c r="D1" s="15">
        <f t="shared" ref="D1:F1" si="0">C1+1</f>
        <v>12</v>
      </c>
      <c r="E1" s="15">
        <f t="shared" si="0"/>
        <v>13</v>
      </c>
      <c r="F1" s="15">
        <f t="shared" si="0"/>
        <v>14</v>
      </c>
    </row>
    <row r="2" spans="1:6">
      <c r="A2" s="16">
        <v>5</v>
      </c>
      <c r="B2">
        <f>$A2*B$1</f>
        <v>50</v>
      </c>
      <c r="C2">
        <f t="shared" ref="C2:F6" si="1">$A2*C$1</f>
        <v>55</v>
      </c>
      <c r="D2">
        <f t="shared" si="1"/>
        <v>60</v>
      </c>
      <c r="E2">
        <f t="shared" si="1"/>
        <v>65</v>
      </c>
      <c r="F2">
        <f t="shared" si="1"/>
        <v>70</v>
      </c>
    </row>
    <row r="3" spans="1:6">
      <c r="A3" s="17">
        <f>A2+1</f>
        <v>6</v>
      </c>
      <c r="B3">
        <f t="shared" ref="B3:F6" si="2">$A3*B$1</f>
        <v>60</v>
      </c>
      <c r="C3">
        <f t="shared" si="1"/>
        <v>66</v>
      </c>
      <c r="D3">
        <f t="shared" si="1"/>
        <v>72</v>
      </c>
      <c r="E3">
        <f t="shared" si="1"/>
        <v>78</v>
      </c>
      <c r="F3">
        <f t="shared" si="1"/>
        <v>84</v>
      </c>
    </row>
    <row r="4" spans="1:6">
      <c r="A4" s="17">
        <f t="shared" ref="A4:A6" si="3">A3+1</f>
        <v>7</v>
      </c>
      <c r="B4">
        <f t="shared" si="2"/>
        <v>70</v>
      </c>
      <c r="C4">
        <f t="shared" si="1"/>
        <v>77</v>
      </c>
      <c r="D4">
        <f t="shared" si="1"/>
        <v>84</v>
      </c>
      <c r="E4">
        <f t="shared" si="1"/>
        <v>91</v>
      </c>
      <c r="F4">
        <f t="shared" si="1"/>
        <v>98</v>
      </c>
    </row>
    <row r="5" spans="1:6">
      <c r="A5" s="17">
        <f t="shared" si="3"/>
        <v>8</v>
      </c>
      <c r="B5">
        <f t="shared" si="2"/>
        <v>80</v>
      </c>
      <c r="C5">
        <f t="shared" si="1"/>
        <v>88</v>
      </c>
      <c r="D5">
        <f t="shared" si="1"/>
        <v>96</v>
      </c>
      <c r="E5">
        <f t="shared" si="1"/>
        <v>104</v>
      </c>
      <c r="F5">
        <f t="shared" si="1"/>
        <v>112</v>
      </c>
    </row>
    <row r="6" spans="1:6">
      <c r="A6" s="17">
        <f t="shared" si="3"/>
        <v>9</v>
      </c>
      <c r="B6">
        <f t="shared" si="2"/>
        <v>90</v>
      </c>
      <c r="C6">
        <f t="shared" si="1"/>
        <v>99</v>
      </c>
      <c r="D6">
        <f t="shared" si="1"/>
        <v>108</v>
      </c>
      <c r="E6">
        <f t="shared" si="1"/>
        <v>117</v>
      </c>
      <c r="F6">
        <f t="shared" si="1"/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="150" zoomScaleNormal="150" workbookViewId="0">
      <selection activeCell="E2" sqref="E2"/>
    </sheetView>
  </sheetViews>
  <sheetFormatPr defaultRowHeight="15"/>
  <cols>
    <col min="2" max="2" width="10.5703125" bestFit="1" customWidth="1"/>
    <col min="3" max="3" width="9.28515625" bestFit="1" customWidth="1"/>
    <col min="4" max="4" width="11.42578125" bestFit="1" customWidth="1"/>
    <col min="5" max="5" width="10.5703125" bestFit="1" customWidth="1"/>
  </cols>
  <sheetData>
    <row r="1" spans="1:6">
      <c r="A1" t="s">
        <v>17</v>
      </c>
      <c r="B1" s="5">
        <v>1000</v>
      </c>
      <c r="D1" t="s">
        <v>26</v>
      </c>
      <c r="E1">
        <f>B2*B3</f>
        <v>4</v>
      </c>
    </row>
    <row r="2" spans="1:6">
      <c r="A2" t="s">
        <v>18</v>
      </c>
      <c r="B2" s="5">
        <v>1</v>
      </c>
      <c r="D2" t="s">
        <v>27</v>
      </c>
      <c r="E2" s="19">
        <f>PMT(B4/B3,E1,-B1)</f>
        <v>265.81787771719758</v>
      </c>
    </row>
    <row r="3" spans="1:6">
      <c r="A3" t="s">
        <v>19</v>
      </c>
      <c r="B3" s="5">
        <v>4</v>
      </c>
      <c r="D3" t="s">
        <v>28</v>
      </c>
      <c r="E3" s="19">
        <f>E1*E2</f>
        <v>1063.2715108687903</v>
      </c>
    </row>
    <row r="4" spans="1:6">
      <c r="A4" t="s">
        <v>20</v>
      </c>
      <c r="B4" s="18">
        <v>0.1</v>
      </c>
      <c r="D4" t="s">
        <v>29</v>
      </c>
      <c r="E4" s="19">
        <f>E3-B1</f>
        <v>63.271510868790301</v>
      </c>
    </row>
    <row r="5" spans="1:6">
      <c r="E5" s="19"/>
    </row>
    <row r="6" spans="1:6">
      <c r="A6" t="s">
        <v>21</v>
      </c>
      <c r="B6" t="s">
        <v>22</v>
      </c>
      <c r="C6" t="s">
        <v>23</v>
      </c>
      <c r="D6" t="s">
        <v>24</v>
      </c>
      <c r="E6" t="s">
        <v>25</v>
      </c>
    </row>
    <row r="7" spans="1:6">
      <c r="A7">
        <v>0</v>
      </c>
      <c r="B7" s="3">
        <v>0</v>
      </c>
      <c r="C7" s="3">
        <v>0</v>
      </c>
      <c r="D7" s="3">
        <f>B7-C7</f>
        <v>0</v>
      </c>
      <c r="E7" s="3">
        <f>B1</f>
        <v>1000</v>
      </c>
      <c r="F7" s="3"/>
    </row>
    <row r="8" spans="1:6">
      <c r="A8">
        <f>A7+1</f>
        <v>1</v>
      </c>
      <c r="B8" s="3">
        <f>E$2</f>
        <v>265.81787771719758</v>
      </c>
      <c r="C8" s="3">
        <f>E7*(B$4/B$3)</f>
        <v>25</v>
      </c>
      <c r="D8" s="3">
        <f t="shared" ref="D8:D11" si="0">B8-C8</f>
        <v>240.81787771719758</v>
      </c>
      <c r="E8" s="3">
        <f>E7-D8</f>
        <v>759.18212228280242</v>
      </c>
      <c r="F8" s="3"/>
    </row>
    <row r="9" spans="1:6">
      <c r="A9">
        <f t="shared" ref="A9:A11" si="1">A8+1</f>
        <v>2</v>
      </c>
      <c r="B9" s="3">
        <f t="shared" ref="B9:B11" si="2">E$2</f>
        <v>265.81787771719758</v>
      </c>
      <c r="C9" s="3">
        <f t="shared" ref="C9:C11" si="3">E8*(B$4/B$3)</f>
        <v>18.97955305707006</v>
      </c>
      <c r="D9" s="3">
        <f t="shared" si="0"/>
        <v>246.83832466012751</v>
      </c>
      <c r="E9" s="3">
        <f t="shared" ref="E9:E11" si="4">E8-D9</f>
        <v>512.34379762267486</v>
      </c>
      <c r="F9" s="3"/>
    </row>
    <row r="10" spans="1:6">
      <c r="A10">
        <f t="shared" si="1"/>
        <v>3</v>
      </c>
      <c r="B10" s="3">
        <f t="shared" si="2"/>
        <v>265.81787771719758</v>
      </c>
      <c r="C10" s="3">
        <f t="shared" si="3"/>
        <v>12.808594940566872</v>
      </c>
      <c r="D10" s="3">
        <f t="shared" si="0"/>
        <v>253.0092827766307</v>
      </c>
      <c r="E10" s="3">
        <f t="shared" si="4"/>
        <v>259.33451484604416</v>
      </c>
      <c r="F10" s="3"/>
    </row>
    <row r="11" spans="1:6">
      <c r="A11">
        <f t="shared" si="1"/>
        <v>4</v>
      </c>
      <c r="B11" s="3">
        <f t="shared" si="2"/>
        <v>265.81787771719758</v>
      </c>
      <c r="C11" s="3">
        <f t="shared" si="3"/>
        <v>6.4833628711511047</v>
      </c>
      <c r="D11" s="3">
        <f t="shared" si="0"/>
        <v>259.33451484604649</v>
      </c>
      <c r="E11" s="3">
        <f t="shared" si="4"/>
        <v>-2.3305801732931286E-12</v>
      </c>
      <c r="F11" s="3"/>
    </row>
    <row r="12" spans="1:6">
      <c r="B12" s="3"/>
      <c r="C12" s="3"/>
      <c r="D12" s="3"/>
      <c r="E12" s="3"/>
      <c r="F12" s="3"/>
    </row>
    <row r="13" spans="1:6">
      <c r="B13" s="3">
        <f>SUM(B6:B12)</f>
        <v>1063.2715108687903</v>
      </c>
      <c r="C13" s="3">
        <f t="shared" ref="C13:D13" si="5">SUM(C6:C12)</f>
        <v>63.271510868788042</v>
      </c>
      <c r="D13" s="3">
        <f t="shared" si="5"/>
        <v>1000.0000000000023</v>
      </c>
      <c r="E13" s="3"/>
      <c r="F13" s="3"/>
    </row>
    <row r="14" spans="1:6">
      <c r="B14" s="3"/>
      <c r="C14" s="3"/>
      <c r="D14" s="3"/>
      <c r="E14" s="3"/>
      <c r="F14" s="3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150" zoomScaleNormal="150" workbookViewId="0"/>
  </sheetViews>
  <sheetFormatPr defaultRowHeight="15"/>
  <cols>
    <col min="2" max="2" width="10.5703125" bestFit="1" customWidth="1"/>
    <col min="3" max="3" width="9.28515625" bestFit="1" customWidth="1"/>
    <col min="4" max="4" width="11.42578125" bestFit="1" customWidth="1"/>
    <col min="5" max="5" width="10.5703125" bestFit="1" customWidth="1"/>
  </cols>
  <sheetData>
    <row r="1" spans="1:5">
      <c r="A1" t="s">
        <v>17</v>
      </c>
      <c r="B1" s="5">
        <v>1000</v>
      </c>
      <c r="C1">
        <v>500</v>
      </c>
      <c r="D1" t="s">
        <v>26</v>
      </c>
      <c r="E1">
        <f>B2*B3</f>
        <v>4</v>
      </c>
    </row>
    <row r="2" spans="1:5">
      <c r="A2" t="s">
        <v>18</v>
      </c>
      <c r="B2" s="5">
        <v>1</v>
      </c>
      <c r="D2" t="s">
        <v>27</v>
      </c>
      <c r="E2" s="19">
        <f>PMT(B4/B3,E1,-B1)</f>
        <v>265.81787771719758</v>
      </c>
    </row>
    <row r="3" spans="1:5">
      <c r="A3" t="s">
        <v>19</v>
      </c>
      <c r="B3" s="5">
        <v>4</v>
      </c>
      <c r="D3" t="s">
        <v>28</v>
      </c>
      <c r="E3" s="19">
        <f>E1*E2</f>
        <v>1063.2715108687903</v>
      </c>
    </row>
    <row r="4" spans="1:5">
      <c r="A4" t="s">
        <v>20</v>
      </c>
      <c r="B4" s="18">
        <v>0.1</v>
      </c>
      <c r="C4" s="1">
        <v>0.01</v>
      </c>
      <c r="D4" t="s">
        <v>29</v>
      </c>
      <c r="E4" s="19">
        <f>E3-B1</f>
        <v>63.271510868790301</v>
      </c>
    </row>
    <row r="5" spans="1:5">
      <c r="E5" s="19"/>
    </row>
    <row r="6" spans="1:5">
      <c r="B6" s="1">
        <v>0</v>
      </c>
      <c r="C6" s="1">
        <v>0.01</v>
      </c>
      <c r="D6" s="1">
        <v>0.02</v>
      </c>
      <c r="E6" s="1">
        <v>0.03</v>
      </c>
    </row>
    <row r="7" spans="1:5">
      <c r="A7">
        <f>B1</f>
        <v>1000</v>
      </c>
    </row>
    <row r="8" spans="1:5">
      <c r="A8">
        <v>1500</v>
      </c>
    </row>
    <row r="9" spans="1:5">
      <c r="A9">
        <v>2000</v>
      </c>
    </row>
    <row r="10" spans="1:5">
      <c r="A10">
        <v>2500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Retirement</vt:lpstr>
      <vt:lpstr>Dates</vt:lpstr>
      <vt:lpstr>Multiplication Table</vt:lpstr>
      <vt:lpstr>Loan</vt:lpstr>
      <vt:lpstr>Loan Table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dcterms:created xsi:type="dcterms:W3CDTF">2008-10-09T15:20:13Z</dcterms:created>
  <dcterms:modified xsi:type="dcterms:W3CDTF">2008-10-13T17:25:37Z</dcterms:modified>
</cp:coreProperties>
</file>