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rasedu-my.sharepoint.com/personal/pr554658_loras_edu/Documents/Desktop/Classes/Freshman Year/Computing Information Technology/"/>
    </mc:Choice>
  </mc:AlternateContent>
  <xr:revisionPtr revIDLastSave="31" documentId="8_{1F3EAAC6-345F-4581-942A-50F696E13277}" xr6:coauthVersionLast="36" xr6:coauthVersionMax="36" xr10:uidLastSave="{1B54D3EA-6182-4029-94D2-E934E62BD8F7}"/>
  <bookViews>
    <workbookView xWindow="0" yWindow="0" windowWidth="8100" windowHeight="5640" firstSheet="1" activeTab="6" xr2:uid="{6A27FCA4-9643-44A9-9B26-35EF2A55D9DF}"/>
  </bookViews>
  <sheets>
    <sheet name="Amortized Zero Percent" sheetId="2" r:id="rId1"/>
    <sheet name="Balloon Loan" sheetId="4" r:id="rId2"/>
    <sheet name="Amortized Loan" sheetId="5" r:id="rId3"/>
    <sheet name="Amortized Chart" sheetId="6" r:id="rId4"/>
    <sheet name="Sensitivity Table" sheetId="7" r:id="rId5"/>
    <sheet name="Balloon- In Class" sheetId="1" r:id="rId6"/>
    <sheet name="Notes" sheetId="8" r:id="rId7"/>
  </sheets>
  <definedNames>
    <definedName name="_xlnm._FilterDatabase" localSheetId="2" hidden="1">'Amortized Loan'!$F$59:$F$59</definedName>
    <definedName name="_xlnm._FilterDatabase" localSheetId="4" hidden="1">'Sensitivity Table'!$F$59:$F$59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7" l="1"/>
  <c r="E9" i="7"/>
  <c r="F8" i="7"/>
  <c r="E8" i="7"/>
  <c r="D8" i="7"/>
  <c r="C8" i="7"/>
  <c r="D7" i="7"/>
  <c r="E7" i="7"/>
  <c r="F7" i="7"/>
  <c r="C7" i="7"/>
  <c r="B7" i="7"/>
  <c r="A9" i="7"/>
  <c r="C9" i="7" s="1"/>
  <c r="E3" i="7"/>
  <c r="E4" i="7" s="1"/>
  <c r="E5" i="7" s="1"/>
  <c r="E2" i="7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E8" i="5"/>
  <c r="C9" i="5" s="1"/>
  <c r="E2" i="5"/>
  <c r="E3" i="5" s="1"/>
  <c r="B10" i="5" s="1"/>
  <c r="B12" i="4"/>
  <c r="B10" i="4"/>
  <c r="C10" i="4"/>
  <c r="D10" i="4"/>
  <c r="E10" i="4"/>
  <c r="B11" i="4" s="1"/>
  <c r="C9" i="4"/>
  <c r="B9" i="4"/>
  <c r="A9" i="4"/>
  <c r="A10" i="4" s="1"/>
  <c r="A11" i="4" s="1"/>
  <c r="A12" i="4" s="1"/>
  <c r="E8" i="4"/>
  <c r="E2" i="4"/>
  <c r="E3" i="4" s="1"/>
  <c r="C14" i="2"/>
  <c r="D14" i="2"/>
  <c r="C10" i="2"/>
  <c r="D10" i="2"/>
  <c r="E10" i="2"/>
  <c r="E11" i="2" s="1"/>
  <c r="C11" i="2"/>
  <c r="D11" i="2" s="1"/>
  <c r="E9" i="2"/>
  <c r="D9" i="2"/>
  <c r="C9" i="2"/>
  <c r="B14" i="2"/>
  <c r="B10" i="2"/>
  <c r="B11" i="2"/>
  <c r="B12" i="2"/>
  <c r="B9" i="2"/>
  <c r="A9" i="2"/>
  <c r="A10" i="2" s="1"/>
  <c r="A11" i="2" s="1"/>
  <c r="A12" i="2" s="1"/>
  <c r="E8" i="2"/>
  <c r="E5" i="2"/>
  <c r="E4" i="2"/>
  <c r="E3" i="2"/>
  <c r="E2" i="2"/>
  <c r="D8" i="1"/>
  <c r="B43" i="1"/>
  <c r="B45" i="1" s="1"/>
  <c r="B9" i="1"/>
  <c r="B8" i="1"/>
  <c r="D3" i="1"/>
  <c r="F3" i="1" s="1"/>
  <c r="E7" i="1"/>
  <c r="D2" i="1"/>
  <c r="H2" i="1"/>
  <c r="B3" i="1" s="1"/>
  <c r="F2" i="1"/>
  <c r="B2" i="1"/>
  <c r="B56" i="5" l="1"/>
  <c r="B52" i="5"/>
  <c r="B48" i="5"/>
  <c r="B44" i="5"/>
  <c r="B40" i="5"/>
  <c r="B36" i="5"/>
  <c r="B32" i="5"/>
  <c r="B28" i="5"/>
  <c r="B24" i="5"/>
  <c r="B20" i="5"/>
  <c r="B16" i="5"/>
  <c r="B12" i="5"/>
  <c r="B55" i="5"/>
  <c r="B51" i="5"/>
  <c r="B47" i="5"/>
  <c r="B43" i="5"/>
  <c r="B39" i="5"/>
  <c r="B35" i="5"/>
  <c r="B31" i="5"/>
  <c r="B27" i="5"/>
  <c r="B23" i="5"/>
  <c r="B19" i="5"/>
  <c r="B15" i="5"/>
  <c r="B11" i="5"/>
  <c r="E4" i="5"/>
  <c r="E5" i="5" s="1"/>
  <c r="B54" i="5"/>
  <c r="B50" i="5"/>
  <c r="B46" i="5"/>
  <c r="B42" i="5"/>
  <c r="B38" i="5"/>
  <c r="B34" i="5"/>
  <c r="B30" i="5"/>
  <c r="B26" i="5"/>
  <c r="B22" i="5"/>
  <c r="B18" i="5"/>
  <c r="B14" i="5"/>
  <c r="B53" i="5"/>
  <c r="B49" i="5"/>
  <c r="B45" i="5"/>
  <c r="B41" i="5"/>
  <c r="B37" i="5"/>
  <c r="B33" i="5"/>
  <c r="B29" i="5"/>
  <c r="B25" i="5"/>
  <c r="B21" i="5"/>
  <c r="B17" i="5"/>
  <c r="B13" i="5"/>
  <c r="D9" i="7"/>
  <c r="F9" i="7"/>
  <c r="A10" i="7"/>
  <c r="B9" i="7"/>
  <c r="B8" i="7"/>
  <c r="B9" i="5"/>
  <c r="C11" i="4"/>
  <c r="D11" i="4" s="1"/>
  <c r="E11" i="4" s="1"/>
  <c r="D9" i="4"/>
  <c r="E9" i="4" s="1"/>
  <c r="E4" i="4"/>
  <c r="E5" i="4" s="1"/>
  <c r="C12" i="2"/>
  <c r="D12" i="2" s="1"/>
  <c r="E12" i="2" s="1"/>
  <c r="D9" i="5" l="1"/>
  <c r="B58" i="5"/>
  <c r="F10" i="7"/>
  <c r="C10" i="7"/>
  <c r="E10" i="7"/>
  <c r="D10" i="7"/>
  <c r="A11" i="7"/>
  <c r="B10" i="7"/>
  <c r="E9" i="5"/>
  <c r="C10" i="5" s="1"/>
  <c r="C12" i="4"/>
  <c r="D12" i="4" s="1"/>
  <c r="E12" i="4" s="1"/>
  <c r="B14" i="4"/>
  <c r="D10" i="5" l="1"/>
  <c r="E10" i="5" s="1"/>
  <c r="C11" i="5" s="1"/>
  <c r="D11" i="5" s="1"/>
  <c r="E11" i="5" s="1"/>
  <c r="F11" i="7"/>
  <c r="C11" i="7"/>
  <c r="E11" i="7"/>
  <c r="D11" i="7"/>
  <c r="A12" i="7"/>
  <c r="B11" i="7"/>
  <c r="C14" i="4"/>
  <c r="D14" i="4"/>
  <c r="C12" i="5" l="1"/>
  <c r="E12" i="7"/>
  <c r="D12" i="7"/>
  <c r="F12" i="7"/>
  <c r="C12" i="7"/>
  <c r="A13" i="7"/>
  <c r="B12" i="7"/>
  <c r="D12" i="5" l="1"/>
  <c r="C13" i="7"/>
  <c r="E13" i="7"/>
  <c r="D13" i="7"/>
  <c r="F13" i="7"/>
  <c r="A14" i="7"/>
  <c r="B13" i="7"/>
  <c r="E12" i="5" l="1"/>
  <c r="B14" i="7"/>
  <c r="F14" i="7"/>
  <c r="C14" i="7"/>
  <c r="E14" i="7"/>
  <c r="D14" i="7"/>
  <c r="C13" i="5" l="1"/>
  <c r="D13" i="5" l="1"/>
  <c r="E13" i="5" l="1"/>
  <c r="C14" i="5" s="1"/>
  <c r="D14" i="5" s="1"/>
  <c r="E14" i="5" s="1"/>
  <c r="C15" i="5" s="1"/>
  <c r="D15" i="5" s="1"/>
  <c r="E15" i="5" s="1"/>
  <c r="C16" i="5" s="1"/>
  <c r="D16" i="5" s="1"/>
  <c r="E16" i="5" s="1"/>
  <c r="C17" i="5" s="1"/>
  <c r="D17" i="5" s="1"/>
  <c r="E17" i="5" s="1"/>
  <c r="C18" i="5" s="1"/>
  <c r="D18" i="5" s="1"/>
  <c r="E18" i="5" s="1"/>
  <c r="C19" i="5" s="1"/>
  <c r="D19" i="5" s="1"/>
  <c r="E19" i="5" s="1"/>
  <c r="C20" i="5" l="1"/>
  <c r="D20" i="5" s="1"/>
  <c r="E20" i="5" s="1"/>
  <c r="C21" i="5" l="1"/>
  <c r="D21" i="5" s="1"/>
  <c r="E21" i="5" s="1"/>
  <c r="C22" i="5" l="1"/>
  <c r="D22" i="5" s="1"/>
  <c r="E22" i="5" s="1"/>
  <c r="C23" i="5" l="1"/>
  <c r="D23" i="5" s="1"/>
  <c r="E23" i="5" s="1"/>
  <c r="C24" i="5" l="1"/>
  <c r="D24" i="5" s="1"/>
  <c r="E24" i="5" s="1"/>
  <c r="C25" i="5" l="1"/>
  <c r="D25" i="5" s="1"/>
  <c r="E25" i="5" s="1"/>
  <c r="C26" i="5" l="1"/>
  <c r="D26" i="5" s="1"/>
  <c r="E26" i="5" s="1"/>
  <c r="C27" i="5" l="1"/>
  <c r="D27" i="5" s="1"/>
  <c r="E27" i="5" s="1"/>
  <c r="C28" i="5" l="1"/>
  <c r="D28" i="5" s="1"/>
  <c r="E28" i="5" s="1"/>
  <c r="C29" i="5" l="1"/>
  <c r="D29" i="5" s="1"/>
  <c r="E29" i="5" s="1"/>
  <c r="C30" i="5" l="1"/>
  <c r="D30" i="5" s="1"/>
  <c r="E30" i="5" s="1"/>
  <c r="C31" i="5" l="1"/>
  <c r="D31" i="5" s="1"/>
  <c r="E31" i="5" s="1"/>
  <c r="C32" i="5" l="1"/>
  <c r="D32" i="5" s="1"/>
  <c r="E32" i="5" s="1"/>
  <c r="C33" i="5" l="1"/>
  <c r="D33" i="5" s="1"/>
  <c r="E33" i="5" s="1"/>
  <c r="C34" i="5" l="1"/>
  <c r="D34" i="5" s="1"/>
  <c r="E34" i="5" s="1"/>
  <c r="C35" i="5" l="1"/>
  <c r="D35" i="5" s="1"/>
  <c r="E35" i="5" s="1"/>
  <c r="C36" i="5" l="1"/>
  <c r="D36" i="5" s="1"/>
  <c r="E36" i="5" s="1"/>
  <c r="C37" i="5" l="1"/>
  <c r="D37" i="5" s="1"/>
  <c r="E37" i="5" s="1"/>
  <c r="C38" i="5" l="1"/>
  <c r="D38" i="5" s="1"/>
  <c r="E38" i="5" s="1"/>
  <c r="C39" i="5" l="1"/>
  <c r="D39" i="5" s="1"/>
  <c r="E39" i="5" s="1"/>
  <c r="C40" i="5" l="1"/>
  <c r="D40" i="5" s="1"/>
  <c r="E40" i="5" s="1"/>
  <c r="C41" i="5" l="1"/>
  <c r="D41" i="5" s="1"/>
  <c r="E41" i="5" s="1"/>
  <c r="C42" i="5" l="1"/>
  <c r="D42" i="5" s="1"/>
  <c r="E42" i="5" s="1"/>
  <c r="C43" i="5" l="1"/>
  <c r="D43" i="5" s="1"/>
  <c r="E43" i="5" s="1"/>
  <c r="C44" i="5" l="1"/>
  <c r="D44" i="5" s="1"/>
  <c r="E44" i="5" s="1"/>
  <c r="C45" i="5" l="1"/>
  <c r="D45" i="5" s="1"/>
  <c r="E45" i="5" s="1"/>
  <c r="C46" i="5" l="1"/>
  <c r="D46" i="5" s="1"/>
  <c r="E46" i="5" s="1"/>
  <c r="C47" i="5" l="1"/>
  <c r="D47" i="5" s="1"/>
  <c r="E47" i="5" s="1"/>
  <c r="C48" i="5" l="1"/>
  <c r="D48" i="5" s="1"/>
  <c r="E48" i="5" s="1"/>
  <c r="C49" i="5" l="1"/>
  <c r="D49" i="5" s="1"/>
  <c r="E49" i="5" s="1"/>
  <c r="C50" i="5" l="1"/>
  <c r="D50" i="5" s="1"/>
  <c r="E50" i="5" s="1"/>
  <c r="C51" i="5" l="1"/>
  <c r="D51" i="5" s="1"/>
  <c r="E51" i="5" s="1"/>
  <c r="C52" i="5" l="1"/>
  <c r="D52" i="5" s="1"/>
  <c r="E52" i="5" s="1"/>
  <c r="C53" i="5" l="1"/>
  <c r="D53" i="5" s="1"/>
  <c r="E53" i="5" s="1"/>
  <c r="C54" i="5" l="1"/>
  <c r="D54" i="5" s="1"/>
  <c r="E54" i="5" s="1"/>
  <c r="C55" i="5" l="1"/>
  <c r="D55" i="5" s="1"/>
  <c r="E55" i="5" s="1"/>
  <c r="C56" i="5" l="1"/>
  <c r="D56" i="5" l="1"/>
  <c r="C58" i="5"/>
  <c r="D58" i="5" l="1"/>
  <c r="E5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D. Rettenmeier</author>
  </authors>
  <commentList>
    <comment ref="I1" authorId="0" shapeId="0" xr:uid="{E85056B8-E878-478D-8CC7-539A024940E8}">
      <text>
        <r>
          <rPr>
            <b/>
            <sz val="9"/>
            <color indexed="81"/>
            <rFont val="Tahoma"/>
            <charset val="1"/>
          </rPr>
          <t>Peter D. Rettenmeier:</t>
        </r>
        <r>
          <rPr>
            <sz val="9"/>
            <color indexed="81"/>
            <rFont val="Tahoma"/>
            <charset val="1"/>
          </rPr>
          <t xml:space="preserve">
APR = Annual Percentage Rate, the interest rate the bank charges us.</t>
        </r>
      </text>
    </comment>
    <comment ref="G2" authorId="0" shapeId="0" xr:uid="{21C2CCDE-E5F8-4E7E-8FEE-37DB235BF08A}">
      <text>
        <r>
          <rPr>
            <b/>
            <sz val="9"/>
            <color indexed="81"/>
            <rFont val="Tahoma"/>
            <charset val="1"/>
          </rPr>
          <t>Peter D. Rettenmeier:</t>
        </r>
        <r>
          <rPr>
            <sz val="9"/>
            <color indexed="81"/>
            <rFont val="Tahoma"/>
            <charset val="1"/>
          </rPr>
          <t xml:space="preserve">
PPR is Period Percentage Rate, the interest rate per period, i.e pre month if Pmts = 12</t>
        </r>
      </text>
    </comment>
  </commentList>
</comments>
</file>

<file path=xl/sharedStrings.xml><?xml version="1.0" encoding="utf-8"?>
<sst xmlns="http://schemas.openxmlformats.org/spreadsheetml/2006/main" count="87" uniqueCount="36">
  <si>
    <t>Price</t>
  </si>
  <si>
    <t>Down</t>
  </si>
  <si>
    <t>Years</t>
  </si>
  <si>
    <t>Payment/Year</t>
  </si>
  <si>
    <t>APR</t>
  </si>
  <si>
    <t>Amount</t>
  </si>
  <si>
    <t>%Down</t>
  </si>
  <si>
    <t>Total Payment</t>
  </si>
  <si>
    <t>PPR</t>
  </si>
  <si>
    <t>Payment</t>
  </si>
  <si>
    <t>Total Paid</t>
  </si>
  <si>
    <t>Total Interest</t>
  </si>
  <si>
    <t>Payment #</t>
  </si>
  <si>
    <t>Interrest</t>
  </si>
  <si>
    <t>Principle</t>
  </si>
  <si>
    <t>Balance</t>
  </si>
  <si>
    <t>Totals</t>
  </si>
  <si>
    <t>Payments/Year</t>
  </si>
  <si>
    <t>Rate</t>
  </si>
  <si>
    <t>Number Payments</t>
  </si>
  <si>
    <t>Period Payments</t>
  </si>
  <si>
    <t>Payment Amount</t>
  </si>
  <si>
    <t>Interest</t>
  </si>
  <si>
    <t>Total</t>
  </si>
  <si>
    <t xml:space="preserve"> </t>
  </si>
  <si>
    <t>Solution 1 - Use Data, Data Tools, Goal Seek</t>
  </si>
  <si>
    <t>Solution 2 - Use the PMT Function</t>
  </si>
  <si>
    <t>Payments Per Year</t>
  </si>
  <si>
    <t>Periodic Payment</t>
  </si>
  <si>
    <t>I can afford</t>
  </si>
  <si>
    <t>Sensitivity Table</t>
  </si>
  <si>
    <t>Amoritized Table</t>
  </si>
  <si>
    <t>Input</t>
  </si>
  <si>
    <t>Output</t>
  </si>
  <si>
    <t>Balloon Table</t>
  </si>
  <si>
    <t>I did this using the videos on elearn and the amount of work we did in class on Tuesday and got as close to the wanted submission file as possible.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</si>
</sst>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9" fontId="0" fillId="2" borderId="0" xfId="0" applyNumberFormat="1" applyFill="1"/>
    <xf numFmtId="44" fontId="0" fillId="2" borderId="0" xfId="1" applyFont="1" applyFill="1"/>
    <xf numFmtId="44" fontId="0" fillId="0" borderId="0" xfId="1" applyFont="1"/>
    <xf numFmtId="44" fontId="0" fillId="0" borderId="0" xfId="0" applyNumberFormat="1"/>
    <xf numFmtId="9" fontId="0" fillId="0" borderId="0" xfId="2" applyFont="1"/>
    <xf numFmtId="164" fontId="0" fillId="0" borderId="0" xfId="2" applyNumberFormat="1" applyFont="1"/>
    <xf numFmtId="8" fontId="0" fillId="0" borderId="0" xfId="0" applyNumberFormat="1"/>
    <xf numFmtId="8" fontId="0" fillId="0" borderId="0" xfId="1" applyNumberFormat="1" applyFont="1" applyFill="1"/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  <xf numFmtId="9" fontId="0" fillId="0" borderId="0" xfId="2" applyFont="1" applyFill="1"/>
    <xf numFmtId="10" fontId="0" fillId="0" borderId="0" xfId="2" applyNumberFormat="1" applyFont="1" applyFill="1"/>
    <xf numFmtId="9" fontId="0" fillId="0" borderId="0" xfId="0" applyNumberFormat="1" applyFill="1"/>
    <xf numFmtId="10" fontId="0" fillId="0" borderId="0" xfId="0" applyNumberFormat="1" applyFill="1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0" fillId="3" borderId="0" xfId="0" applyFill="1"/>
    <xf numFmtId="0" fontId="6" fillId="3" borderId="0" xfId="0" applyFont="1" applyFill="1"/>
    <xf numFmtId="0" fontId="6" fillId="0" borderId="0" xfId="0" applyFont="1"/>
    <xf numFmtId="0" fontId="6" fillId="0" borderId="0" xfId="0" applyFont="1" applyFill="1"/>
    <xf numFmtId="0" fontId="6" fillId="3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Amortized</a:t>
            </a:r>
            <a:r>
              <a:rPr lang="en-US" baseline="0"/>
              <a:t> Loan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'Amortized Loan'!$C$7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'Amortized Loan'!$C$8:$C$56</c:f>
              <c:numCache>
                <c:formatCode>_("$"* #,##0.00_);_("$"* \(#,##0.00\);_("$"* "-"??_);_(@_)</c:formatCode>
                <c:ptCount val="49"/>
                <c:pt idx="0">
                  <c:v>0</c:v>
                </c:pt>
                <c:pt idx="1">
                  <c:v>116.66666666666667</c:v>
                </c:pt>
                <c:pt idx="2">
                  <c:v>114.55349367827056</c:v>
                </c:pt>
                <c:pt idx="3">
                  <c:v>112.42799384744212</c:v>
                </c:pt>
                <c:pt idx="4">
                  <c:v>110.29009526760053</c:v>
                </c:pt>
                <c:pt idx="5">
                  <c:v>108.13972561270987</c:v>
                </c:pt>
                <c:pt idx="6">
                  <c:v>105.97681213483233</c:v>
                </c:pt>
                <c:pt idx="7">
                  <c:v>103.80128166166718</c:v>
                </c:pt>
                <c:pt idx="8">
                  <c:v>101.61306059407522</c:v>
                </c:pt>
                <c:pt idx="9">
                  <c:v>99.412074903589001</c:v>
                </c:pt>
                <c:pt idx="10">
                  <c:v>97.198250129908274</c:v>
                </c:pt>
                <c:pt idx="11">
                  <c:v>94.971511378381066</c:v>
                </c:pt>
                <c:pt idx="12">
                  <c:v>92.731783317469947</c:v>
                </c:pt>
                <c:pt idx="13">
                  <c:v>90.478990176203524</c:v>
                </c:pt>
                <c:pt idx="14">
                  <c:v>88.213055741613047</c:v>
                </c:pt>
                <c:pt idx="15">
                  <c:v>85.933903356154104</c:v>
                </c:pt>
                <c:pt idx="16">
                  <c:v>83.64145591511334</c:v>
                </c:pt>
                <c:pt idx="17">
                  <c:v>81.335635863999826</c:v>
                </c:pt>
                <c:pt idx="18">
                  <c:v>79.016365195921495</c:v>
                </c:pt>
                <c:pt idx="19">
                  <c:v>76.683565448946027</c:v>
                </c:pt>
                <c:pt idx="20">
                  <c:v>74.33715770344655</c:v>
                </c:pt>
                <c:pt idx="21">
                  <c:v>71.977062579431646</c:v>
                </c:pt>
                <c:pt idx="22">
                  <c:v>69.60320023385998</c:v>
                </c:pt>
                <c:pt idx="23">
                  <c:v>67.21549035793916</c:v>
                </c:pt>
                <c:pt idx="24">
                  <c:v>64.813852174408794</c:v>
                </c:pt>
                <c:pt idx="25">
                  <c:v>62.398204434807845</c:v>
                </c:pt>
                <c:pt idx="26">
                  <c:v>59.968465416725884</c:v>
                </c:pt>
                <c:pt idx="27">
                  <c:v>57.524552921038442</c:v>
                </c:pt>
                <c:pt idx="28">
                  <c:v>55.066384269126161</c:v>
                </c:pt>
                <c:pt idx="29">
                  <c:v>52.593876300077717</c:v>
                </c:pt>
                <c:pt idx="30">
                  <c:v>50.106945367876506</c:v>
                </c:pt>
                <c:pt idx="31">
                  <c:v>47.605507338570781</c:v>
                </c:pt>
                <c:pt idx="32">
                  <c:v>45.089477587427432</c:v>
                </c:pt>
                <c:pt idx="33">
                  <c:v>42.558770996069093</c:v>
                </c:pt>
                <c:pt idx="34">
                  <c:v>40.013301949594485</c:v>
                </c:pt>
                <c:pt idx="35">
                  <c:v>37.452984333682117</c:v>
                </c:pt>
                <c:pt idx="36">
                  <c:v>34.877731531676922</c:v>
                </c:pt>
                <c:pt idx="37">
                  <c:v>32.287456421660032</c:v>
                </c:pt>
                <c:pt idx="38">
                  <c:v>29.682071373501373</c:v>
                </c:pt>
                <c:pt idx="39">
                  <c:v>27.061488245895127</c:v>
                </c:pt>
                <c:pt idx="40">
                  <c:v>24.425618383377842</c:v>
                </c:pt>
                <c:pt idx="41">
                  <c:v>21.774372613329206</c:v>
                </c:pt>
                <c:pt idx="42">
                  <c:v>19.107661242955288</c:v>
                </c:pt>
                <c:pt idx="43">
                  <c:v>16.425394056254188</c:v>
                </c:pt>
                <c:pt idx="44">
                  <c:v>13.727480310963998</c:v>
                </c:pt>
                <c:pt idx="45">
                  <c:v>11.013828735492948</c:v>
                </c:pt>
                <c:pt idx="46">
                  <c:v>8.2843475258316506</c:v>
                </c:pt>
                <c:pt idx="47">
                  <c:v>5.5389443424473299</c:v>
                </c:pt>
                <c:pt idx="48">
                  <c:v>2.7775263071599339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E-49D5-8829-0FE1AA141150}"/>
            </c:ext>
          </c:extLst>
        </c:ser>
        <c:ser>
          <c:idx val="1"/>
          <c:order val="1"/>
          <c:tx>
            <c:strRef>
              <c:f>'Amortized Loan'!$D$7</c:f>
              <c:strCache>
                <c:ptCount val="1"/>
                <c:pt idx="0">
                  <c:v>Principle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'Amortized Loan'!$D$8:$D$56</c:f>
              <c:numCache>
                <c:formatCode>_("$"* #,##0.00_);_("$"* \(#,##0.00\);_("$"* "-"??_);_(@_)</c:formatCode>
                <c:ptCount val="49"/>
                <c:pt idx="0">
                  <c:v>0</c:v>
                </c:pt>
                <c:pt idx="1">
                  <c:v>362.25822658219141</c:v>
                </c:pt>
                <c:pt idx="2">
                  <c:v>364.37139957058753</c:v>
                </c:pt>
                <c:pt idx="3">
                  <c:v>366.49689940141599</c:v>
                </c:pt>
                <c:pt idx="4">
                  <c:v>368.63479798125758</c:v>
                </c:pt>
                <c:pt idx="5">
                  <c:v>370.78516763614823</c:v>
                </c:pt>
                <c:pt idx="6">
                  <c:v>372.94808111402574</c:v>
                </c:pt>
                <c:pt idx="7">
                  <c:v>375.12361158719091</c:v>
                </c:pt>
                <c:pt idx="8">
                  <c:v>377.31183265478285</c:v>
                </c:pt>
                <c:pt idx="9">
                  <c:v>379.51281834526912</c:v>
                </c:pt>
                <c:pt idx="10">
                  <c:v>381.72664311894982</c:v>
                </c:pt>
                <c:pt idx="11">
                  <c:v>383.95338187047702</c:v>
                </c:pt>
                <c:pt idx="12">
                  <c:v>386.19310993138816</c:v>
                </c:pt>
                <c:pt idx="13">
                  <c:v>388.44590307265457</c:v>
                </c:pt>
                <c:pt idx="14">
                  <c:v>390.71183750724504</c:v>
                </c:pt>
                <c:pt idx="15">
                  <c:v>392.99098989270396</c:v>
                </c:pt>
                <c:pt idx="16">
                  <c:v>395.28343733374476</c:v>
                </c:pt>
                <c:pt idx="17">
                  <c:v>397.58925738485829</c:v>
                </c:pt>
                <c:pt idx="18">
                  <c:v>399.90852805293662</c:v>
                </c:pt>
                <c:pt idx="19">
                  <c:v>402.24132779991209</c:v>
                </c:pt>
                <c:pt idx="20">
                  <c:v>404.58773554541153</c:v>
                </c:pt>
                <c:pt idx="21">
                  <c:v>406.94783066942648</c:v>
                </c:pt>
                <c:pt idx="22">
                  <c:v>409.32169301499812</c:v>
                </c:pt>
                <c:pt idx="23">
                  <c:v>411.70940289091891</c:v>
                </c:pt>
                <c:pt idx="24">
                  <c:v>414.1110410744493</c:v>
                </c:pt>
                <c:pt idx="25">
                  <c:v>416.52668881405026</c:v>
                </c:pt>
                <c:pt idx="26">
                  <c:v>418.95642783213219</c:v>
                </c:pt>
                <c:pt idx="27">
                  <c:v>421.40034032781966</c:v>
                </c:pt>
                <c:pt idx="28">
                  <c:v>423.85850897973194</c:v>
                </c:pt>
                <c:pt idx="29">
                  <c:v>426.33101694878036</c:v>
                </c:pt>
                <c:pt idx="30">
                  <c:v>428.81794788098159</c:v>
                </c:pt>
                <c:pt idx="31">
                  <c:v>431.31938591028734</c:v>
                </c:pt>
                <c:pt idx="32">
                  <c:v>433.83541566143066</c:v>
                </c:pt>
                <c:pt idx="33">
                  <c:v>436.36612225278901</c:v>
                </c:pt>
                <c:pt idx="34">
                  <c:v>438.91159129926359</c:v>
                </c:pt>
                <c:pt idx="35">
                  <c:v>441.47190891517596</c:v>
                </c:pt>
                <c:pt idx="36">
                  <c:v>444.04716171718115</c:v>
                </c:pt>
                <c:pt idx="37">
                  <c:v>446.63743682719809</c:v>
                </c:pt>
                <c:pt idx="38">
                  <c:v>449.24282187535675</c:v>
                </c:pt>
                <c:pt idx="39">
                  <c:v>451.86340500296296</c:v>
                </c:pt>
                <c:pt idx="40">
                  <c:v>454.49927486548023</c:v>
                </c:pt>
                <c:pt idx="41">
                  <c:v>457.15052063552889</c:v>
                </c:pt>
                <c:pt idx="42">
                  <c:v>459.81723200590284</c:v>
                </c:pt>
                <c:pt idx="43">
                  <c:v>462.49949919260393</c:v>
                </c:pt>
                <c:pt idx="44">
                  <c:v>465.19741293789411</c:v>
                </c:pt>
                <c:pt idx="45">
                  <c:v>467.91106451336515</c:v>
                </c:pt>
                <c:pt idx="46">
                  <c:v>470.64054572302643</c:v>
                </c:pt>
                <c:pt idx="47">
                  <c:v>473.38594890641076</c:v>
                </c:pt>
                <c:pt idx="48">
                  <c:v>476.14736694169818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4E-49D5-8829-0FE1AA141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5030463"/>
        <c:axId val="2005939087"/>
      </c:barChart>
      <c:catAx>
        <c:axId val="200503046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939087"/>
        <c:crosses val="autoZero"/>
        <c:auto val="1"/>
        <c:lblAlgn val="ctr"/>
        <c:lblOffset val="100"/>
        <c:noMultiLvlLbl val="0"/>
      </c:catAx>
      <c:valAx>
        <c:axId val="2005939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030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A30C908-6F68-479E-BF7D-9D4E781ADAB0}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219" cy="628609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280C6F-8E1F-44B8-9F0B-66AB7F8143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9C27C-D4C1-4428-93FD-DB3A23740E6B}">
  <dimension ref="A1:E14"/>
  <sheetViews>
    <sheetView showRowColHeaders="0" showRuler="0" view="pageLayout" zoomScaleNormal="100" workbookViewId="0">
      <selection activeCell="C6" sqref="C6"/>
    </sheetView>
  </sheetViews>
  <sheetFormatPr defaultRowHeight="14.4" x14ac:dyDescent="0.3"/>
  <cols>
    <col min="1" max="1" width="13.44140625" bestFit="1" customWidth="1"/>
    <col min="2" max="2" width="15.109375" bestFit="1" customWidth="1"/>
    <col min="4" max="4" width="16" bestFit="1" customWidth="1"/>
    <col min="5" max="5" width="11.109375" bestFit="1" customWidth="1"/>
  </cols>
  <sheetData>
    <row r="1" spans="1:5" x14ac:dyDescent="0.3">
      <c r="A1" s="21" t="s">
        <v>32</v>
      </c>
      <c r="B1" s="20"/>
      <c r="D1" s="21" t="s">
        <v>33</v>
      </c>
      <c r="E1" s="20"/>
    </row>
    <row r="2" spans="1:5" x14ac:dyDescent="0.3">
      <c r="A2" s="17" t="s">
        <v>5</v>
      </c>
      <c r="B2" s="4">
        <v>10000</v>
      </c>
      <c r="D2" s="17" t="s">
        <v>19</v>
      </c>
      <c r="E2">
        <f>B3*B4</f>
        <v>4</v>
      </c>
    </row>
    <row r="3" spans="1:5" x14ac:dyDescent="0.3">
      <c r="A3" s="17" t="s">
        <v>2</v>
      </c>
      <c r="B3">
        <v>4</v>
      </c>
      <c r="D3" s="17" t="s">
        <v>20</v>
      </c>
      <c r="E3" s="5">
        <f>B2/E2</f>
        <v>2500</v>
      </c>
    </row>
    <row r="4" spans="1:5" x14ac:dyDescent="0.3">
      <c r="A4" s="17" t="s">
        <v>17</v>
      </c>
      <c r="B4">
        <v>1</v>
      </c>
      <c r="D4" s="17" t="s">
        <v>10</v>
      </c>
      <c r="E4" s="5">
        <f>E3*B3</f>
        <v>10000</v>
      </c>
    </row>
    <row r="5" spans="1:5" x14ac:dyDescent="0.3">
      <c r="A5" s="17" t="s">
        <v>18</v>
      </c>
      <c r="B5" s="6">
        <v>0</v>
      </c>
      <c r="D5" s="17" t="s">
        <v>11</v>
      </c>
      <c r="E5" s="5">
        <f>E4-B2</f>
        <v>0</v>
      </c>
    </row>
    <row r="6" spans="1:5" x14ac:dyDescent="0.3">
      <c r="A6" s="20"/>
      <c r="B6" s="20"/>
      <c r="C6" s="24" t="s">
        <v>31</v>
      </c>
      <c r="D6" s="20"/>
      <c r="E6" s="20"/>
    </row>
    <row r="7" spans="1:5" x14ac:dyDescent="0.3">
      <c r="A7" s="17" t="s">
        <v>12</v>
      </c>
      <c r="B7" s="17" t="s">
        <v>21</v>
      </c>
      <c r="C7" s="17" t="s">
        <v>22</v>
      </c>
      <c r="D7" s="17" t="s">
        <v>14</v>
      </c>
      <c r="E7" s="17" t="s">
        <v>15</v>
      </c>
    </row>
    <row r="8" spans="1:5" x14ac:dyDescent="0.3">
      <c r="A8">
        <v>0</v>
      </c>
      <c r="B8" s="4">
        <v>0</v>
      </c>
      <c r="C8" s="4">
        <v>0</v>
      </c>
      <c r="D8" s="4">
        <v>0</v>
      </c>
      <c r="E8" s="4">
        <f>B2</f>
        <v>10000</v>
      </c>
    </row>
    <row r="9" spans="1:5" x14ac:dyDescent="0.3">
      <c r="A9">
        <f>A8+1</f>
        <v>1</v>
      </c>
      <c r="B9" s="4">
        <f>E$3</f>
        <v>2500</v>
      </c>
      <c r="C9" s="4">
        <f>E8*(B$5/B$4)</f>
        <v>0</v>
      </c>
      <c r="D9" s="4">
        <f>B9-C9</f>
        <v>2500</v>
      </c>
      <c r="E9" s="4">
        <f>E8-D9</f>
        <v>7500</v>
      </c>
    </row>
    <row r="10" spans="1:5" x14ac:dyDescent="0.3">
      <c r="A10">
        <f t="shared" ref="A10:A12" si="0">A9+1</f>
        <v>2</v>
      </c>
      <c r="B10" s="4">
        <f t="shared" ref="B10:B12" si="1">E$3</f>
        <v>2500</v>
      </c>
      <c r="C10" s="4">
        <f t="shared" ref="C10:C12" si="2">E9*(B$5/B$4)</f>
        <v>0</v>
      </c>
      <c r="D10" s="4">
        <f t="shared" ref="D10:D12" si="3">B10-C10</f>
        <v>2500</v>
      </c>
      <c r="E10" s="4">
        <f t="shared" ref="E10:E12" si="4">E9-D10</f>
        <v>5000</v>
      </c>
    </row>
    <row r="11" spans="1:5" x14ac:dyDescent="0.3">
      <c r="A11">
        <f t="shared" si="0"/>
        <v>3</v>
      </c>
      <c r="B11" s="4">
        <f t="shared" si="1"/>
        <v>2500</v>
      </c>
      <c r="C11" s="4">
        <f t="shared" si="2"/>
        <v>0</v>
      </c>
      <c r="D11" s="4">
        <f t="shared" si="3"/>
        <v>2500</v>
      </c>
      <c r="E11" s="4">
        <f t="shared" si="4"/>
        <v>2500</v>
      </c>
    </row>
    <row r="12" spans="1:5" x14ac:dyDescent="0.3">
      <c r="A12">
        <f t="shared" si="0"/>
        <v>4</v>
      </c>
      <c r="B12" s="4">
        <f t="shared" si="1"/>
        <v>2500</v>
      </c>
      <c r="C12" s="4">
        <f t="shared" si="2"/>
        <v>0</v>
      </c>
      <c r="D12" s="4">
        <f t="shared" si="3"/>
        <v>2500</v>
      </c>
      <c r="E12" s="4">
        <f t="shared" si="4"/>
        <v>0</v>
      </c>
    </row>
    <row r="13" spans="1:5" x14ac:dyDescent="0.3">
      <c r="B13" s="4"/>
      <c r="C13" s="4"/>
      <c r="D13" s="4"/>
      <c r="E13" s="4"/>
    </row>
    <row r="14" spans="1:5" x14ac:dyDescent="0.3">
      <c r="A14" s="17" t="s">
        <v>23</v>
      </c>
      <c r="B14" s="4">
        <f>SUM(B7:B12)</f>
        <v>10000</v>
      </c>
      <c r="C14" s="4">
        <f t="shared" ref="C14:D14" si="5">SUM(C7:C12)</f>
        <v>0</v>
      </c>
      <c r="D14" s="4">
        <f t="shared" si="5"/>
        <v>10000</v>
      </c>
      <c r="E14" s="4"/>
    </row>
  </sheetData>
  <pageMargins left="0.7" right="0.7" top="0.75" bottom="0.75" header="0.3" footer="0.3"/>
  <pageSetup orientation="portrait" r:id="rId1"/>
  <headerFooter>
    <oddHeader>&amp;LPeter Rettenmeier&amp;CCIT 110 Prin of CIT - Fall 2020&amp;RDate Printed  &amp;D</oddHeader>
    <oddFooter>&amp;LFlie: &amp;F&amp;CPage :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C272C-B641-48C2-91E9-F040183C07B6}">
  <dimension ref="A1:F15"/>
  <sheetViews>
    <sheetView showWhiteSpace="0" view="pageLayout" zoomScaleNormal="100" workbookViewId="0">
      <selection activeCell="D29" sqref="D29"/>
    </sheetView>
  </sheetViews>
  <sheetFormatPr defaultRowHeight="14.4" x14ac:dyDescent="0.3"/>
  <cols>
    <col min="1" max="1" width="13.44140625" bestFit="1" customWidth="1"/>
    <col min="2" max="2" width="15.109375" bestFit="1" customWidth="1"/>
    <col min="3" max="3" width="10.109375" bestFit="1" customWidth="1"/>
    <col min="4" max="4" width="16" bestFit="1" customWidth="1"/>
    <col min="5" max="5" width="11.109375" bestFit="1" customWidth="1"/>
  </cols>
  <sheetData>
    <row r="1" spans="1:6" x14ac:dyDescent="0.3">
      <c r="A1" s="21" t="s">
        <v>32</v>
      </c>
      <c r="B1" s="21"/>
      <c r="D1" s="21" t="s">
        <v>33</v>
      </c>
      <c r="E1" s="21"/>
    </row>
    <row r="2" spans="1:6" x14ac:dyDescent="0.3">
      <c r="A2" s="17" t="s">
        <v>5</v>
      </c>
      <c r="B2" s="4">
        <v>10000</v>
      </c>
      <c r="D2" s="17" t="s">
        <v>19</v>
      </c>
      <c r="E2">
        <f>B3*B4</f>
        <v>4</v>
      </c>
    </row>
    <row r="3" spans="1:6" x14ac:dyDescent="0.3">
      <c r="A3" s="17" t="s">
        <v>2</v>
      </c>
      <c r="B3">
        <v>4</v>
      </c>
      <c r="D3" s="17" t="s">
        <v>20</v>
      </c>
      <c r="E3" s="5">
        <f>B2/E2</f>
        <v>2500</v>
      </c>
    </row>
    <row r="4" spans="1:6" x14ac:dyDescent="0.3">
      <c r="A4" s="17" t="s">
        <v>17</v>
      </c>
      <c r="B4">
        <v>1</v>
      </c>
      <c r="D4" s="17" t="s">
        <v>10</v>
      </c>
      <c r="E4" s="5">
        <f>E3*B3</f>
        <v>10000</v>
      </c>
    </row>
    <row r="5" spans="1:6" x14ac:dyDescent="0.3">
      <c r="A5" s="17" t="s">
        <v>18</v>
      </c>
      <c r="B5" s="6">
        <v>0.1</v>
      </c>
      <c r="D5" s="17" t="s">
        <v>11</v>
      </c>
      <c r="E5" s="5">
        <f>E4-B2</f>
        <v>0</v>
      </c>
    </row>
    <row r="6" spans="1:6" x14ac:dyDescent="0.3">
      <c r="A6" s="20"/>
      <c r="B6" s="20"/>
      <c r="C6" s="24" t="s">
        <v>34</v>
      </c>
      <c r="D6" s="20"/>
      <c r="E6" s="20"/>
    </row>
    <row r="7" spans="1:6" x14ac:dyDescent="0.3">
      <c r="A7" s="17" t="s">
        <v>12</v>
      </c>
      <c r="B7" s="17" t="s">
        <v>21</v>
      </c>
      <c r="C7" s="17" t="s">
        <v>22</v>
      </c>
      <c r="D7" s="17" t="s">
        <v>14</v>
      </c>
      <c r="E7" s="17" t="s">
        <v>15</v>
      </c>
    </row>
    <row r="8" spans="1:6" x14ac:dyDescent="0.3">
      <c r="A8">
        <v>0</v>
      </c>
      <c r="B8" s="4">
        <v>0</v>
      </c>
      <c r="C8" s="4">
        <v>0</v>
      </c>
      <c r="D8" s="4">
        <v>0</v>
      </c>
      <c r="E8" s="4">
        <f>B2</f>
        <v>10000</v>
      </c>
    </row>
    <row r="9" spans="1:6" x14ac:dyDescent="0.3">
      <c r="A9">
        <f>A8+1</f>
        <v>1</v>
      </c>
      <c r="B9" s="4">
        <f>E8*(B$5/B$4)</f>
        <v>1000</v>
      </c>
      <c r="C9" s="4">
        <f>E8*(B$5/B$4)</f>
        <v>1000</v>
      </c>
      <c r="D9" s="4">
        <f>B9-C9</f>
        <v>0</v>
      </c>
      <c r="E9" s="4">
        <f>E8-D9</f>
        <v>10000</v>
      </c>
    </row>
    <row r="10" spans="1:6" x14ac:dyDescent="0.3">
      <c r="A10">
        <f t="shared" ref="A10:A12" si="0">A9+1</f>
        <v>2</v>
      </c>
      <c r="B10" s="4">
        <f t="shared" ref="B10:B11" si="1">E9*(B$5/B$4)</f>
        <v>1000</v>
      </c>
      <c r="C10" s="4">
        <f t="shared" ref="C10:C11" si="2">E9*(B$5/B$4)</f>
        <v>1000</v>
      </c>
      <c r="D10" s="4">
        <f t="shared" ref="D10:D11" si="3">B10-C10</f>
        <v>0</v>
      </c>
      <c r="E10" s="4">
        <f t="shared" ref="E10:E11" si="4">E9-D10</f>
        <v>10000</v>
      </c>
    </row>
    <row r="11" spans="1:6" x14ac:dyDescent="0.3">
      <c r="A11">
        <f t="shared" si="0"/>
        <v>3</v>
      </c>
      <c r="B11" s="4">
        <f t="shared" si="1"/>
        <v>1000</v>
      </c>
      <c r="C11" s="4">
        <f t="shared" si="2"/>
        <v>1000</v>
      </c>
      <c r="D11" s="4">
        <f t="shared" si="3"/>
        <v>0</v>
      </c>
      <c r="E11" s="4">
        <f t="shared" si="4"/>
        <v>10000</v>
      </c>
    </row>
    <row r="12" spans="1:6" x14ac:dyDescent="0.3">
      <c r="A12">
        <f t="shared" si="0"/>
        <v>4</v>
      </c>
      <c r="B12" s="4">
        <f>E11*(B$5/B$4)+B2</f>
        <v>11000</v>
      </c>
      <c r="C12" s="4">
        <f t="shared" ref="C12" si="5">E11*(B$5/B$4)</f>
        <v>1000</v>
      </c>
      <c r="D12" s="4">
        <f t="shared" ref="D12" si="6">B12-C12</f>
        <v>10000</v>
      </c>
      <c r="E12" s="4">
        <f t="shared" ref="E12" si="7">E11-D12</f>
        <v>0</v>
      </c>
    </row>
    <row r="13" spans="1:6" x14ac:dyDescent="0.3">
      <c r="B13" s="4"/>
      <c r="C13" s="4"/>
      <c r="D13" s="4"/>
      <c r="E13" s="4"/>
    </row>
    <row r="14" spans="1:6" x14ac:dyDescent="0.3">
      <c r="A14" s="17" t="s">
        <v>23</v>
      </c>
      <c r="B14" s="4">
        <f>SUM(B7:B12)</f>
        <v>14000</v>
      </c>
      <c r="C14" s="4">
        <f>SUM(C7:C12)</f>
        <v>4000</v>
      </c>
      <c r="D14" s="4">
        <f>SUM(D7:D12)</f>
        <v>10000</v>
      </c>
      <c r="E14" s="4"/>
    </row>
    <row r="15" spans="1:6" x14ac:dyDescent="0.3">
      <c r="F15" t="s">
        <v>24</v>
      </c>
    </row>
  </sheetData>
  <pageMargins left="0.7" right="0.7" top="0.75" bottom="0.75" header="0.3" footer="0.3"/>
  <pageSetup orientation="portrait" r:id="rId1"/>
  <headerFooter>
    <oddHeader>&amp;LPeter Rettenmeier&amp;CCIT 110 Prin of CIT - Fall 2020&amp;RDate Printed  &amp;D</oddHeader>
    <oddFooter>&amp;L&amp;F&amp;CPage :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F4AB5-2BC5-488A-89F0-3DEFD56D4402}">
  <dimension ref="A1:F61"/>
  <sheetViews>
    <sheetView showRowColHeaders="0" showRuler="0" view="pageLayout" zoomScaleNormal="100" workbookViewId="0">
      <selection activeCell="C6" sqref="C6"/>
    </sheetView>
  </sheetViews>
  <sheetFormatPr defaultRowHeight="14.4" x14ac:dyDescent="0.3"/>
  <cols>
    <col min="1" max="1" width="13.44140625" bestFit="1" customWidth="1"/>
    <col min="2" max="2" width="15.109375" bestFit="1" customWidth="1"/>
    <col min="3" max="3" width="10.109375" bestFit="1" customWidth="1"/>
    <col min="4" max="4" width="16" bestFit="1" customWidth="1"/>
    <col min="5" max="5" width="11.6640625" bestFit="1" customWidth="1"/>
  </cols>
  <sheetData>
    <row r="1" spans="1:5" x14ac:dyDescent="0.3">
      <c r="A1" s="21" t="s">
        <v>32</v>
      </c>
      <c r="B1" s="21"/>
      <c r="C1" s="22"/>
      <c r="D1" s="21" t="s">
        <v>33</v>
      </c>
      <c r="E1" s="20"/>
    </row>
    <row r="2" spans="1:5" x14ac:dyDescent="0.3">
      <c r="A2" s="17" t="s">
        <v>5</v>
      </c>
      <c r="B2" s="4">
        <v>20000</v>
      </c>
      <c r="D2" s="17" t="s">
        <v>19</v>
      </c>
      <c r="E2">
        <f>B3*B4</f>
        <v>48</v>
      </c>
    </row>
    <row r="3" spans="1:5" x14ac:dyDescent="0.3">
      <c r="A3" s="17" t="s">
        <v>2</v>
      </c>
      <c r="B3">
        <v>4</v>
      </c>
      <c r="D3" s="17" t="s">
        <v>20</v>
      </c>
      <c r="E3" s="8">
        <f>PMT(B5/B4,E2,-B2)</f>
        <v>478.9248932488581</v>
      </c>
    </row>
    <row r="4" spans="1:5" x14ac:dyDescent="0.3">
      <c r="A4" s="17" t="s">
        <v>17</v>
      </c>
      <c r="B4">
        <v>12</v>
      </c>
      <c r="D4" s="17" t="s">
        <v>10</v>
      </c>
      <c r="E4" s="5">
        <f>E3*E2</f>
        <v>22988.394875945189</v>
      </c>
    </row>
    <row r="5" spans="1:5" x14ac:dyDescent="0.3">
      <c r="A5" s="17" t="s">
        <v>18</v>
      </c>
      <c r="B5" s="6">
        <v>7.0000000000000007E-2</v>
      </c>
      <c r="D5" s="17" t="s">
        <v>11</v>
      </c>
      <c r="E5" s="5">
        <f>E4-B2</f>
        <v>2988.3948759451887</v>
      </c>
    </row>
    <row r="6" spans="1:5" x14ac:dyDescent="0.3">
      <c r="A6" s="20"/>
      <c r="B6" s="20"/>
      <c r="C6" s="24" t="s">
        <v>31</v>
      </c>
      <c r="D6" s="20"/>
      <c r="E6" s="20"/>
    </row>
    <row r="7" spans="1:5" x14ac:dyDescent="0.3">
      <c r="A7" s="17" t="s">
        <v>12</v>
      </c>
      <c r="B7" s="17" t="s">
        <v>21</v>
      </c>
      <c r="C7" s="17" t="s">
        <v>22</v>
      </c>
      <c r="D7" s="17" t="s">
        <v>14</v>
      </c>
      <c r="E7" s="17" t="s">
        <v>15</v>
      </c>
    </row>
    <row r="8" spans="1:5" x14ac:dyDescent="0.3">
      <c r="A8">
        <v>0</v>
      </c>
      <c r="B8" s="4">
        <v>0</v>
      </c>
      <c r="C8" s="4">
        <v>0</v>
      </c>
      <c r="D8" s="4">
        <v>0</v>
      </c>
      <c r="E8" s="4">
        <f>B2</f>
        <v>20000</v>
      </c>
    </row>
    <row r="9" spans="1:5" x14ac:dyDescent="0.3">
      <c r="A9">
        <f>A8+1</f>
        <v>1</v>
      </c>
      <c r="B9" s="4">
        <f>E$3</f>
        <v>478.9248932488581</v>
      </c>
      <c r="C9" s="4">
        <f>E8*(B$5/B$4)</f>
        <v>116.66666666666667</v>
      </c>
      <c r="D9" s="4">
        <f>B9-C9</f>
        <v>362.25822658219141</v>
      </c>
      <c r="E9" s="4">
        <f>E8-D9</f>
        <v>19637.741773417809</v>
      </c>
    </row>
    <row r="10" spans="1:5" x14ac:dyDescent="0.3">
      <c r="A10">
        <f t="shared" ref="A10:A56" si="0">A9+1</f>
        <v>2</v>
      </c>
      <c r="B10" s="4">
        <f t="shared" ref="B10:B56" si="1">E$3</f>
        <v>478.9248932488581</v>
      </c>
      <c r="C10" s="4">
        <f t="shared" ref="C10:C56" si="2">E9*(B$5/B$4)</f>
        <v>114.55349367827056</v>
      </c>
      <c r="D10" s="4">
        <f t="shared" ref="D10:D56" si="3">B10-C10</f>
        <v>364.37139957058753</v>
      </c>
      <c r="E10" s="4">
        <f t="shared" ref="E10:E56" si="4">E9-D10</f>
        <v>19273.370373847221</v>
      </c>
    </row>
    <row r="11" spans="1:5" x14ac:dyDescent="0.3">
      <c r="A11">
        <f t="shared" si="0"/>
        <v>3</v>
      </c>
      <c r="B11" s="4">
        <f t="shared" si="1"/>
        <v>478.9248932488581</v>
      </c>
      <c r="C11" s="4">
        <f t="shared" si="2"/>
        <v>112.42799384744212</v>
      </c>
      <c r="D11" s="4">
        <f t="shared" si="3"/>
        <v>366.49689940141599</v>
      </c>
      <c r="E11" s="4">
        <f t="shared" si="4"/>
        <v>18906.873474445805</v>
      </c>
    </row>
    <row r="12" spans="1:5" x14ac:dyDescent="0.3">
      <c r="A12">
        <f t="shared" si="0"/>
        <v>4</v>
      </c>
      <c r="B12" s="4">
        <f t="shared" si="1"/>
        <v>478.9248932488581</v>
      </c>
      <c r="C12" s="4">
        <f t="shared" si="2"/>
        <v>110.29009526760053</v>
      </c>
      <c r="D12" s="4">
        <f t="shared" si="3"/>
        <v>368.63479798125758</v>
      </c>
      <c r="E12" s="4">
        <f t="shared" si="4"/>
        <v>18538.238676464549</v>
      </c>
    </row>
    <row r="13" spans="1:5" x14ac:dyDescent="0.3">
      <c r="A13">
        <f t="shared" si="0"/>
        <v>5</v>
      </c>
      <c r="B13" s="4">
        <f t="shared" si="1"/>
        <v>478.9248932488581</v>
      </c>
      <c r="C13" s="4">
        <f t="shared" si="2"/>
        <v>108.13972561270987</v>
      </c>
      <c r="D13" s="4">
        <f t="shared" si="3"/>
        <v>370.78516763614823</v>
      </c>
      <c r="E13" s="4">
        <f t="shared" si="4"/>
        <v>18167.453508828399</v>
      </c>
    </row>
    <row r="14" spans="1:5" x14ac:dyDescent="0.3">
      <c r="A14">
        <f t="shared" si="0"/>
        <v>6</v>
      </c>
      <c r="B14" s="4">
        <f t="shared" si="1"/>
        <v>478.9248932488581</v>
      </c>
      <c r="C14" s="4">
        <f t="shared" si="2"/>
        <v>105.97681213483233</v>
      </c>
      <c r="D14" s="4">
        <f t="shared" si="3"/>
        <v>372.94808111402574</v>
      </c>
      <c r="E14" s="4">
        <f t="shared" si="4"/>
        <v>17794.505427714372</v>
      </c>
    </row>
    <row r="15" spans="1:5" x14ac:dyDescent="0.3">
      <c r="A15">
        <f t="shared" si="0"/>
        <v>7</v>
      </c>
      <c r="B15" s="4">
        <f t="shared" si="1"/>
        <v>478.9248932488581</v>
      </c>
      <c r="C15" s="4">
        <f t="shared" si="2"/>
        <v>103.80128166166718</v>
      </c>
      <c r="D15" s="4">
        <f t="shared" si="3"/>
        <v>375.12361158719091</v>
      </c>
      <c r="E15" s="4">
        <f t="shared" si="4"/>
        <v>17419.381816127181</v>
      </c>
    </row>
    <row r="16" spans="1:5" x14ac:dyDescent="0.3">
      <c r="A16">
        <f t="shared" si="0"/>
        <v>8</v>
      </c>
      <c r="B16" s="4">
        <f t="shared" si="1"/>
        <v>478.9248932488581</v>
      </c>
      <c r="C16" s="4">
        <f t="shared" si="2"/>
        <v>101.61306059407522</v>
      </c>
      <c r="D16" s="4">
        <f t="shared" si="3"/>
        <v>377.31183265478285</v>
      </c>
      <c r="E16" s="4">
        <f t="shared" si="4"/>
        <v>17042.0699834724</v>
      </c>
    </row>
    <row r="17" spans="1:5" x14ac:dyDescent="0.3">
      <c r="A17">
        <f t="shared" si="0"/>
        <v>9</v>
      </c>
      <c r="B17" s="4">
        <f t="shared" si="1"/>
        <v>478.9248932488581</v>
      </c>
      <c r="C17" s="4">
        <f t="shared" si="2"/>
        <v>99.412074903589001</v>
      </c>
      <c r="D17" s="4">
        <f t="shared" si="3"/>
        <v>379.51281834526912</v>
      </c>
      <c r="E17" s="4">
        <f t="shared" si="4"/>
        <v>16662.557165127131</v>
      </c>
    </row>
    <row r="18" spans="1:5" x14ac:dyDescent="0.3">
      <c r="A18">
        <f t="shared" si="0"/>
        <v>10</v>
      </c>
      <c r="B18" s="4">
        <f t="shared" si="1"/>
        <v>478.9248932488581</v>
      </c>
      <c r="C18" s="4">
        <f t="shared" si="2"/>
        <v>97.198250129908274</v>
      </c>
      <c r="D18" s="4">
        <f t="shared" si="3"/>
        <v>381.72664311894982</v>
      </c>
      <c r="E18" s="4">
        <f t="shared" si="4"/>
        <v>16280.830522008182</v>
      </c>
    </row>
    <row r="19" spans="1:5" x14ac:dyDescent="0.3">
      <c r="A19">
        <f t="shared" si="0"/>
        <v>11</v>
      </c>
      <c r="B19" s="4">
        <f t="shared" si="1"/>
        <v>478.9248932488581</v>
      </c>
      <c r="C19" s="4">
        <f t="shared" si="2"/>
        <v>94.971511378381066</v>
      </c>
      <c r="D19" s="4">
        <f t="shared" si="3"/>
        <v>383.95338187047702</v>
      </c>
      <c r="E19" s="4">
        <f t="shared" si="4"/>
        <v>15896.877140137705</v>
      </c>
    </row>
    <row r="20" spans="1:5" x14ac:dyDescent="0.3">
      <c r="A20">
        <f t="shared" si="0"/>
        <v>12</v>
      </c>
      <c r="B20" s="4">
        <f t="shared" si="1"/>
        <v>478.9248932488581</v>
      </c>
      <c r="C20" s="4">
        <f t="shared" si="2"/>
        <v>92.731783317469947</v>
      </c>
      <c r="D20" s="4">
        <f t="shared" si="3"/>
        <v>386.19310993138816</v>
      </c>
      <c r="E20" s="4">
        <f t="shared" si="4"/>
        <v>15510.684030206317</v>
      </c>
    </row>
    <row r="21" spans="1:5" x14ac:dyDescent="0.3">
      <c r="A21">
        <f t="shared" si="0"/>
        <v>13</v>
      </c>
      <c r="B21" s="4">
        <f t="shared" si="1"/>
        <v>478.9248932488581</v>
      </c>
      <c r="C21" s="4">
        <f t="shared" si="2"/>
        <v>90.478990176203524</v>
      </c>
      <c r="D21" s="4">
        <f t="shared" si="3"/>
        <v>388.44590307265457</v>
      </c>
      <c r="E21" s="4">
        <f t="shared" si="4"/>
        <v>15122.238127133664</v>
      </c>
    </row>
    <row r="22" spans="1:5" x14ac:dyDescent="0.3">
      <c r="A22">
        <f t="shared" si="0"/>
        <v>14</v>
      </c>
      <c r="B22" s="4">
        <f t="shared" si="1"/>
        <v>478.9248932488581</v>
      </c>
      <c r="C22" s="4">
        <f t="shared" si="2"/>
        <v>88.213055741613047</v>
      </c>
      <c r="D22" s="4">
        <f t="shared" si="3"/>
        <v>390.71183750724504</v>
      </c>
      <c r="E22" s="4">
        <f t="shared" si="4"/>
        <v>14731.526289626418</v>
      </c>
    </row>
    <row r="23" spans="1:5" x14ac:dyDescent="0.3">
      <c r="A23">
        <f t="shared" si="0"/>
        <v>15</v>
      </c>
      <c r="B23" s="4">
        <f t="shared" si="1"/>
        <v>478.9248932488581</v>
      </c>
      <c r="C23" s="4">
        <f t="shared" si="2"/>
        <v>85.933903356154104</v>
      </c>
      <c r="D23" s="4">
        <f t="shared" si="3"/>
        <v>392.99098989270396</v>
      </c>
      <c r="E23" s="4">
        <f t="shared" si="4"/>
        <v>14338.535299733714</v>
      </c>
    </row>
    <row r="24" spans="1:5" x14ac:dyDescent="0.3">
      <c r="A24">
        <f t="shared" si="0"/>
        <v>16</v>
      </c>
      <c r="B24" s="4">
        <f t="shared" si="1"/>
        <v>478.9248932488581</v>
      </c>
      <c r="C24" s="4">
        <f t="shared" si="2"/>
        <v>83.64145591511334</v>
      </c>
      <c r="D24" s="4">
        <f t="shared" si="3"/>
        <v>395.28343733374476</v>
      </c>
      <c r="E24" s="4">
        <f t="shared" si="4"/>
        <v>13943.251862399969</v>
      </c>
    </row>
    <row r="25" spans="1:5" x14ac:dyDescent="0.3">
      <c r="A25">
        <f t="shared" si="0"/>
        <v>17</v>
      </c>
      <c r="B25" s="4">
        <f t="shared" si="1"/>
        <v>478.9248932488581</v>
      </c>
      <c r="C25" s="4">
        <f t="shared" si="2"/>
        <v>81.335635863999826</v>
      </c>
      <c r="D25" s="4">
        <f t="shared" si="3"/>
        <v>397.58925738485829</v>
      </c>
      <c r="E25" s="4">
        <f t="shared" si="4"/>
        <v>13545.662605015112</v>
      </c>
    </row>
    <row r="26" spans="1:5" x14ac:dyDescent="0.3">
      <c r="A26">
        <f t="shared" si="0"/>
        <v>18</v>
      </c>
      <c r="B26" s="4">
        <f t="shared" si="1"/>
        <v>478.9248932488581</v>
      </c>
      <c r="C26" s="4">
        <f t="shared" si="2"/>
        <v>79.016365195921495</v>
      </c>
      <c r="D26" s="4">
        <f t="shared" si="3"/>
        <v>399.90852805293662</v>
      </c>
      <c r="E26" s="4">
        <f t="shared" si="4"/>
        <v>13145.754076962176</v>
      </c>
    </row>
    <row r="27" spans="1:5" x14ac:dyDescent="0.3">
      <c r="A27">
        <f t="shared" si="0"/>
        <v>19</v>
      </c>
      <c r="B27" s="4">
        <f t="shared" si="1"/>
        <v>478.9248932488581</v>
      </c>
      <c r="C27" s="4">
        <f t="shared" si="2"/>
        <v>76.683565448946027</v>
      </c>
      <c r="D27" s="4">
        <f t="shared" si="3"/>
        <v>402.24132779991209</v>
      </c>
      <c r="E27" s="4">
        <f t="shared" si="4"/>
        <v>12743.512749162264</v>
      </c>
    </row>
    <row r="28" spans="1:5" x14ac:dyDescent="0.3">
      <c r="A28">
        <f t="shared" si="0"/>
        <v>20</v>
      </c>
      <c r="B28" s="4">
        <f t="shared" si="1"/>
        <v>478.9248932488581</v>
      </c>
      <c r="C28" s="4">
        <f t="shared" si="2"/>
        <v>74.33715770344655</v>
      </c>
      <c r="D28" s="4">
        <f t="shared" si="3"/>
        <v>404.58773554541153</v>
      </c>
      <c r="E28" s="4">
        <f t="shared" si="4"/>
        <v>12338.925013616852</v>
      </c>
    </row>
    <row r="29" spans="1:5" x14ac:dyDescent="0.3">
      <c r="A29">
        <f t="shared" si="0"/>
        <v>21</v>
      </c>
      <c r="B29" s="4">
        <f t="shared" si="1"/>
        <v>478.9248932488581</v>
      </c>
      <c r="C29" s="4">
        <f t="shared" si="2"/>
        <v>71.977062579431646</v>
      </c>
      <c r="D29" s="4">
        <f t="shared" si="3"/>
        <v>406.94783066942648</v>
      </c>
      <c r="E29" s="4">
        <f t="shared" si="4"/>
        <v>11931.977182947425</v>
      </c>
    </row>
    <row r="30" spans="1:5" x14ac:dyDescent="0.3">
      <c r="A30">
        <f t="shared" si="0"/>
        <v>22</v>
      </c>
      <c r="B30" s="4">
        <f t="shared" si="1"/>
        <v>478.9248932488581</v>
      </c>
      <c r="C30" s="4">
        <f t="shared" si="2"/>
        <v>69.60320023385998</v>
      </c>
      <c r="D30" s="4">
        <f t="shared" si="3"/>
        <v>409.32169301499812</v>
      </c>
      <c r="E30" s="4">
        <f t="shared" si="4"/>
        <v>11522.655489932427</v>
      </c>
    </row>
    <row r="31" spans="1:5" x14ac:dyDescent="0.3">
      <c r="A31">
        <f t="shared" si="0"/>
        <v>23</v>
      </c>
      <c r="B31" s="4">
        <f t="shared" si="1"/>
        <v>478.9248932488581</v>
      </c>
      <c r="C31" s="4">
        <f t="shared" si="2"/>
        <v>67.21549035793916</v>
      </c>
      <c r="D31" s="4">
        <f t="shared" si="3"/>
        <v>411.70940289091891</v>
      </c>
      <c r="E31" s="4">
        <f t="shared" si="4"/>
        <v>11110.946087041508</v>
      </c>
    </row>
    <row r="32" spans="1:5" x14ac:dyDescent="0.3">
      <c r="A32">
        <f t="shared" si="0"/>
        <v>24</v>
      </c>
      <c r="B32" s="4">
        <f t="shared" si="1"/>
        <v>478.9248932488581</v>
      </c>
      <c r="C32" s="4">
        <f t="shared" si="2"/>
        <v>64.813852174408794</v>
      </c>
      <c r="D32" s="4">
        <f t="shared" si="3"/>
        <v>414.1110410744493</v>
      </c>
      <c r="E32" s="4">
        <f t="shared" si="4"/>
        <v>10696.835045967058</v>
      </c>
    </row>
    <row r="33" spans="1:5" x14ac:dyDescent="0.3">
      <c r="A33">
        <f t="shared" si="0"/>
        <v>25</v>
      </c>
      <c r="B33" s="4">
        <f t="shared" si="1"/>
        <v>478.9248932488581</v>
      </c>
      <c r="C33" s="4">
        <f t="shared" si="2"/>
        <v>62.398204434807845</v>
      </c>
      <c r="D33" s="4">
        <f t="shared" si="3"/>
        <v>416.52668881405026</v>
      </c>
      <c r="E33" s="4">
        <f t="shared" si="4"/>
        <v>10280.308357153008</v>
      </c>
    </row>
    <row r="34" spans="1:5" x14ac:dyDescent="0.3">
      <c r="A34">
        <f t="shared" si="0"/>
        <v>26</v>
      </c>
      <c r="B34" s="4">
        <f t="shared" si="1"/>
        <v>478.9248932488581</v>
      </c>
      <c r="C34" s="4">
        <f t="shared" si="2"/>
        <v>59.968465416725884</v>
      </c>
      <c r="D34" s="4">
        <f t="shared" si="3"/>
        <v>418.95642783213219</v>
      </c>
      <c r="E34" s="4">
        <f t="shared" si="4"/>
        <v>9861.3519293208756</v>
      </c>
    </row>
    <row r="35" spans="1:5" x14ac:dyDescent="0.3">
      <c r="A35">
        <f t="shared" si="0"/>
        <v>27</v>
      </c>
      <c r="B35" s="4">
        <f t="shared" si="1"/>
        <v>478.9248932488581</v>
      </c>
      <c r="C35" s="4">
        <f t="shared" si="2"/>
        <v>57.524552921038442</v>
      </c>
      <c r="D35" s="4">
        <f t="shared" si="3"/>
        <v>421.40034032781966</v>
      </c>
      <c r="E35" s="4">
        <f t="shared" si="4"/>
        <v>9439.9515889930553</v>
      </c>
    </row>
    <row r="36" spans="1:5" x14ac:dyDescent="0.3">
      <c r="A36">
        <f t="shared" si="0"/>
        <v>28</v>
      </c>
      <c r="B36" s="4">
        <f t="shared" si="1"/>
        <v>478.9248932488581</v>
      </c>
      <c r="C36" s="4">
        <f t="shared" si="2"/>
        <v>55.066384269126161</v>
      </c>
      <c r="D36" s="4">
        <f t="shared" si="3"/>
        <v>423.85850897973194</v>
      </c>
      <c r="E36" s="4">
        <f t="shared" si="4"/>
        <v>9016.0930800133228</v>
      </c>
    </row>
    <row r="37" spans="1:5" x14ac:dyDescent="0.3">
      <c r="A37">
        <f t="shared" si="0"/>
        <v>29</v>
      </c>
      <c r="B37" s="4">
        <f t="shared" si="1"/>
        <v>478.9248932488581</v>
      </c>
      <c r="C37" s="4">
        <f t="shared" si="2"/>
        <v>52.593876300077717</v>
      </c>
      <c r="D37" s="4">
        <f t="shared" si="3"/>
        <v>426.33101694878036</v>
      </c>
      <c r="E37" s="4">
        <f t="shared" si="4"/>
        <v>8589.7620630645433</v>
      </c>
    </row>
    <row r="38" spans="1:5" x14ac:dyDescent="0.3">
      <c r="A38">
        <f t="shared" si="0"/>
        <v>30</v>
      </c>
      <c r="B38" s="4">
        <f t="shared" si="1"/>
        <v>478.9248932488581</v>
      </c>
      <c r="C38" s="4">
        <f t="shared" si="2"/>
        <v>50.106945367876506</v>
      </c>
      <c r="D38" s="4">
        <f t="shared" si="3"/>
        <v>428.81794788098159</v>
      </c>
      <c r="E38" s="4">
        <f t="shared" si="4"/>
        <v>8160.9441151835617</v>
      </c>
    </row>
    <row r="39" spans="1:5" x14ac:dyDescent="0.3">
      <c r="A39">
        <f t="shared" si="0"/>
        <v>31</v>
      </c>
      <c r="B39" s="4">
        <f t="shared" si="1"/>
        <v>478.9248932488581</v>
      </c>
      <c r="C39" s="4">
        <f t="shared" si="2"/>
        <v>47.605507338570781</v>
      </c>
      <c r="D39" s="4">
        <f t="shared" si="3"/>
        <v>431.31938591028734</v>
      </c>
      <c r="E39" s="4">
        <f t="shared" si="4"/>
        <v>7729.6247292732742</v>
      </c>
    </row>
    <row r="40" spans="1:5" x14ac:dyDescent="0.3">
      <c r="A40">
        <f t="shared" si="0"/>
        <v>32</v>
      </c>
      <c r="B40" s="4">
        <f t="shared" si="1"/>
        <v>478.9248932488581</v>
      </c>
      <c r="C40" s="4">
        <f t="shared" si="2"/>
        <v>45.089477587427432</v>
      </c>
      <c r="D40" s="4">
        <f t="shared" si="3"/>
        <v>433.83541566143066</v>
      </c>
      <c r="E40" s="4">
        <f t="shared" si="4"/>
        <v>7295.7893136118437</v>
      </c>
    </row>
    <row r="41" spans="1:5" x14ac:dyDescent="0.3">
      <c r="A41">
        <f t="shared" si="0"/>
        <v>33</v>
      </c>
      <c r="B41" s="4">
        <f t="shared" si="1"/>
        <v>478.9248932488581</v>
      </c>
      <c r="C41" s="4">
        <f t="shared" si="2"/>
        <v>42.558770996069093</v>
      </c>
      <c r="D41" s="4">
        <f t="shared" si="3"/>
        <v>436.36612225278901</v>
      </c>
      <c r="E41" s="4">
        <f t="shared" si="4"/>
        <v>6859.4231913590547</v>
      </c>
    </row>
    <row r="42" spans="1:5" x14ac:dyDescent="0.3">
      <c r="A42">
        <f t="shared" si="0"/>
        <v>34</v>
      </c>
      <c r="B42" s="4">
        <f t="shared" si="1"/>
        <v>478.9248932488581</v>
      </c>
      <c r="C42" s="4">
        <f t="shared" si="2"/>
        <v>40.013301949594485</v>
      </c>
      <c r="D42" s="4">
        <f t="shared" si="3"/>
        <v>438.91159129926359</v>
      </c>
      <c r="E42" s="4">
        <f t="shared" si="4"/>
        <v>6420.5116000597909</v>
      </c>
    </row>
    <row r="43" spans="1:5" x14ac:dyDescent="0.3">
      <c r="A43">
        <f t="shared" si="0"/>
        <v>35</v>
      </c>
      <c r="B43" s="4">
        <f t="shared" si="1"/>
        <v>478.9248932488581</v>
      </c>
      <c r="C43" s="4">
        <f t="shared" si="2"/>
        <v>37.452984333682117</v>
      </c>
      <c r="D43" s="4">
        <f t="shared" si="3"/>
        <v>441.47190891517596</v>
      </c>
      <c r="E43" s="4">
        <f t="shared" si="4"/>
        <v>5979.0396911446151</v>
      </c>
    </row>
    <row r="44" spans="1:5" x14ac:dyDescent="0.3">
      <c r="A44">
        <f t="shared" si="0"/>
        <v>36</v>
      </c>
      <c r="B44" s="4">
        <f t="shared" si="1"/>
        <v>478.9248932488581</v>
      </c>
      <c r="C44" s="4">
        <f t="shared" si="2"/>
        <v>34.877731531676922</v>
      </c>
      <c r="D44" s="4">
        <f t="shared" si="3"/>
        <v>444.04716171718115</v>
      </c>
      <c r="E44" s="4">
        <f t="shared" si="4"/>
        <v>5534.9925294274335</v>
      </c>
    </row>
    <row r="45" spans="1:5" x14ac:dyDescent="0.3">
      <c r="A45">
        <f t="shared" si="0"/>
        <v>37</v>
      </c>
      <c r="B45" s="4">
        <f t="shared" si="1"/>
        <v>478.9248932488581</v>
      </c>
      <c r="C45" s="4">
        <f t="shared" si="2"/>
        <v>32.287456421660032</v>
      </c>
      <c r="D45" s="4">
        <f t="shared" si="3"/>
        <v>446.63743682719809</v>
      </c>
      <c r="E45" s="4">
        <f t="shared" si="4"/>
        <v>5088.3550926002354</v>
      </c>
    </row>
    <row r="46" spans="1:5" x14ac:dyDescent="0.3">
      <c r="A46">
        <f t="shared" si="0"/>
        <v>38</v>
      </c>
      <c r="B46" s="4">
        <f t="shared" si="1"/>
        <v>478.9248932488581</v>
      </c>
      <c r="C46" s="4">
        <f t="shared" si="2"/>
        <v>29.682071373501373</v>
      </c>
      <c r="D46" s="4">
        <f t="shared" si="3"/>
        <v>449.24282187535675</v>
      </c>
      <c r="E46" s="4">
        <f t="shared" si="4"/>
        <v>4639.1122707248787</v>
      </c>
    </row>
    <row r="47" spans="1:5" x14ac:dyDescent="0.3">
      <c r="A47">
        <f t="shared" si="0"/>
        <v>39</v>
      </c>
      <c r="B47" s="4">
        <f t="shared" si="1"/>
        <v>478.9248932488581</v>
      </c>
      <c r="C47" s="4">
        <f t="shared" si="2"/>
        <v>27.061488245895127</v>
      </c>
      <c r="D47" s="4">
        <f t="shared" si="3"/>
        <v>451.86340500296296</v>
      </c>
      <c r="E47" s="4">
        <f t="shared" si="4"/>
        <v>4187.2488657219155</v>
      </c>
    </row>
    <row r="48" spans="1:5" x14ac:dyDescent="0.3">
      <c r="A48">
        <f t="shared" si="0"/>
        <v>40</v>
      </c>
      <c r="B48" s="4">
        <f t="shared" si="1"/>
        <v>478.9248932488581</v>
      </c>
      <c r="C48" s="4">
        <f t="shared" si="2"/>
        <v>24.425618383377842</v>
      </c>
      <c r="D48" s="4">
        <f t="shared" si="3"/>
        <v>454.49927486548023</v>
      </c>
      <c r="E48" s="4">
        <f t="shared" si="4"/>
        <v>3732.7495908564351</v>
      </c>
    </row>
    <row r="49" spans="1:6" x14ac:dyDescent="0.3">
      <c r="A49">
        <f t="shared" si="0"/>
        <v>41</v>
      </c>
      <c r="B49" s="4">
        <f t="shared" si="1"/>
        <v>478.9248932488581</v>
      </c>
      <c r="C49" s="4">
        <f t="shared" si="2"/>
        <v>21.774372613329206</v>
      </c>
      <c r="D49" s="4">
        <f t="shared" si="3"/>
        <v>457.15052063552889</v>
      </c>
      <c r="E49" s="4">
        <f t="shared" si="4"/>
        <v>3275.5990702209065</v>
      </c>
    </row>
    <row r="50" spans="1:6" x14ac:dyDescent="0.3">
      <c r="A50">
        <f t="shared" si="0"/>
        <v>42</v>
      </c>
      <c r="B50" s="4">
        <f t="shared" si="1"/>
        <v>478.9248932488581</v>
      </c>
      <c r="C50" s="4">
        <f t="shared" si="2"/>
        <v>19.107661242955288</v>
      </c>
      <c r="D50" s="4">
        <f t="shared" si="3"/>
        <v>459.81723200590284</v>
      </c>
      <c r="E50" s="4">
        <f t="shared" si="4"/>
        <v>2815.7818382150035</v>
      </c>
    </row>
    <row r="51" spans="1:6" x14ac:dyDescent="0.3">
      <c r="A51">
        <f t="shared" si="0"/>
        <v>43</v>
      </c>
      <c r="B51" s="4">
        <f t="shared" si="1"/>
        <v>478.9248932488581</v>
      </c>
      <c r="C51" s="4">
        <f t="shared" si="2"/>
        <v>16.425394056254188</v>
      </c>
      <c r="D51" s="4">
        <f t="shared" si="3"/>
        <v>462.49949919260393</v>
      </c>
      <c r="E51" s="4">
        <f t="shared" si="4"/>
        <v>2353.2823390223994</v>
      </c>
    </row>
    <row r="52" spans="1:6" x14ac:dyDescent="0.3">
      <c r="A52">
        <f t="shared" si="0"/>
        <v>44</v>
      </c>
      <c r="B52" s="4">
        <f t="shared" si="1"/>
        <v>478.9248932488581</v>
      </c>
      <c r="C52" s="4">
        <f t="shared" si="2"/>
        <v>13.727480310963998</v>
      </c>
      <c r="D52" s="4">
        <f t="shared" si="3"/>
        <v>465.19741293789411</v>
      </c>
      <c r="E52" s="4">
        <f t="shared" si="4"/>
        <v>1888.0849260845052</v>
      </c>
    </row>
    <row r="53" spans="1:6" x14ac:dyDescent="0.3">
      <c r="A53">
        <f t="shared" si="0"/>
        <v>45</v>
      </c>
      <c r="B53" s="4">
        <f t="shared" si="1"/>
        <v>478.9248932488581</v>
      </c>
      <c r="C53" s="4">
        <f t="shared" si="2"/>
        <v>11.013828735492948</v>
      </c>
      <c r="D53" s="4">
        <f t="shared" si="3"/>
        <v>467.91106451336515</v>
      </c>
      <c r="E53" s="4">
        <f t="shared" si="4"/>
        <v>1420.1738615711402</v>
      </c>
    </row>
    <row r="54" spans="1:6" x14ac:dyDescent="0.3">
      <c r="A54">
        <f t="shared" si="0"/>
        <v>46</v>
      </c>
      <c r="B54" s="4">
        <f t="shared" si="1"/>
        <v>478.9248932488581</v>
      </c>
      <c r="C54" s="4">
        <f t="shared" si="2"/>
        <v>8.2843475258316506</v>
      </c>
      <c r="D54" s="4">
        <f t="shared" si="3"/>
        <v>470.64054572302643</v>
      </c>
      <c r="E54" s="4">
        <f t="shared" si="4"/>
        <v>949.53331584811372</v>
      </c>
    </row>
    <row r="55" spans="1:6" x14ac:dyDescent="0.3">
      <c r="A55">
        <f t="shared" si="0"/>
        <v>47</v>
      </c>
      <c r="B55" s="4">
        <f t="shared" si="1"/>
        <v>478.9248932488581</v>
      </c>
      <c r="C55" s="4">
        <f t="shared" si="2"/>
        <v>5.5389443424473299</v>
      </c>
      <c r="D55" s="4">
        <f t="shared" si="3"/>
        <v>473.38594890641076</v>
      </c>
      <c r="E55" s="4">
        <f t="shared" si="4"/>
        <v>476.14736694170296</v>
      </c>
    </row>
    <row r="56" spans="1:6" x14ac:dyDescent="0.3">
      <c r="A56">
        <f t="shared" si="0"/>
        <v>48</v>
      </c>
      <c r="B56" s="4">
        <f t="shared" si="1"/>
        <v>478.9248932488581</v>
      </c>
      <c r="C56" s="4">
        <f t="shared" si="2"/>
        <v>2.7775263071599339</v>
      </c>
      <c r="D56" s="4">
        <f t="shared" si="3"/>
        <v>476.14736694169818</v>
      </c>
      <c r="E56" s="4">
        <f t="shared" si="4"/>
        <v>4.7748471843078732E-12</v>
      </c>
    </row>
    <row r="57" spans="1:6" x14ac:dyDescent="0.3">
      <c r="B57" s="4"/>
      <c r="C57" s="4"/>
      <c r="D57" s="4"/>
      <c r="E57" s="4"/>
    </row>
    <row r="58" spans="1:6" x14ac:dyDescent="0.3">
      <c r="A58" s="17" t="s">
        <v>23</v>
      </c>
      <c r="B58" s="4">
        <f>SUM(B7:B56)</f>
        <v>22988.394875945214</v>
      </c>
      <c r="C58" s="4">
        <f>SUM(C7:C56)</f>
        <v>2988.3948759451919</v>
      </c>
      <c r="D58" s="4">
        <f>SUM(D7:D56)</f>
        <v>20000</v>
      </c>
      <c r="E58" s="4"/>
    </row>
    <row r="59" spans="1:6" x14ac:dyDescent="0.3">
      <c r="F59" t="s">
        <v>24</v>
      </c>
    </row>
    <row r="60" spans="1:6" x14ac:dyDescent="0.3">
      <c r="A60" s="18" t="s">
        <v>25</v>
      </c>
    </row>
    <row r="61" spans="1:6" x14ac:dyDescent="0.3">
      <c r="A61" s="18" t="s">
        <v>26</v>
      </c>
    </row>
  </sheetData>
  <pageMargins left="0.7" right="0.7" top="0.75" bottom="0.75" header="0.3" footer="0.3"/>
  <pageSetup orientation="portrait" r:id="rId1"/>
  <headerFooter>
    <oddHeader>&amp;LPeter Rettenmeier&amp;CCIT 110 Prin of CIT - Fall 2020&amp;RDate Printed  &amp;D</oddHeader>
    <oddFooter>&amp;L&amp;F&amp;CPage : &amp;N&amp;RSheet: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77402-F42C-41D1-AECD-707A80215419}">
  <dimension ref="A1:G59"/>
  <sheetViews>
    <sheetView view="pageLayout" zoomScaleNormal="100" workbookViewId="0">
      <selection activeCell="C6" sqref="C6"/>
    </sheetView>
  </sheetViews>
  <sheetFormatPr defaultRowHeight="14.4" x14ac:dyDescent="0.3"/>
  <cols>
    <col min="1" max="1" width="16.21875" style="10" bestFit="1" customWidth="1"/>
    <col min="2" max="2" width="15.109375" style="10" bestFit="1" customWidth="1"/>
    <col min="3" max="3" width="10.109375" style="10" bestFit="1" customWidth="1"/>
    <col min="4" max="4" width="16" style="10" bestFit="1" customWidth="1"/>
    <col min="5" max="5" width="11.6640625" style="10" bestFit="1" customWidth="1"/>
    <col min="6" max="6" width="10.44140625" style="10" bestFit="1" customWidth="1"/>
    <col min="7" max="16384" width="8.88671875" style="10"/>
  </cols>
  <sheetData>
    <row r="1" spans="1:7" x14ac:dyDescent="0.3">
      <c r="A1" s="21" t="s">
        <v>32</v>
      </c>
      <c r="B1" s="21"/>
      <c r="C1" s="23"/>
      <c r="D1" s="21" t="s">
        <v>33</v>
      </c>
      <c r="E1" s="20"/>
      <c r="F1" s="20"/>
    </row>
    <row r="2" spans="1:7" x14ac:dyDescent="0.3">
      <c r="A2" s="19" t="s">
        <v>5</v>
      </c>
      <c r="B2" s="11">
        <v>10000</v>
      </c>
      <c r="C2" s="11">
        <v>2000</v>
      </c>
      <c r="D2" s="19" t="s">
        <v>19</v>
      </c>
      <c r="E2" s="10">
        <f>B3*B4</f>
        <v>48</v>
      </c>
      <c r="F2" s="19" t="s">
        <v>29</v>
      </c>
    </row>
    <row r="3" spans="1:7" x14ac:dyDescent="0.3">
      <c r="A3" s="19" t="s">
        <v>2</v>
      </c>
      <c r="B3" s="10">
        <v>4</v>
      </c>
      <c r="D3" s="19" t="s">
        <v>28</v>
      </c>
      <c r="E3" s="11">
        <f>PMT(B5/B4,E2,-B2)</f>
        <v>234.85029047935615</v>
      </c>
      <c r="F3" s="11">
        <v>300</v>
      </c>
    </row>
    <row r="4" spans="1:7" x14ac:dyDescent="0.3">
      <c r="A4" s="19" t="s">
        <v>27</v>
      </c>
      <c r="B4" s="10">
        <v>12</v>
      </c>
      <c r="D4" s="19" t="s">
        <v>10</v>
      </c>
      <c r="E4" s="12">
        <f>E2*E3</f>
        <v>11272.813943009096</v>
      </c>
    </row>
    <row r="5" spans="1:7" x14ac:dyDescent="0.3">
      <c r="A5" s="19" t="s">
        <v>18</v>
      </c>
      <c r="B5" s="13">
        <v>0.06</v>
      </c>
      <c r="C5" s="14">
        <v>5.0000000000000001E-3</v>
      </c>
      <c r="D5" s="19" t="s">
        <v>11</v>
      </c>
      <c r="E5" s="12">
        <f>E4-B2</f>
        <v>1272.813943009096</v>
      </c>
    </row>
    <row r="6" spans="1:7" s="20" customFormat="1" x14ac:dyDescent="0.3">
      <c r="C6" s="24" t="s">
        <v>30</v>
      </c>
      <c r="G6" s="10"/>
    </row>
    <row r="7" spans="1:7" x14ac:dyDescent="0.3">
      <c r="B7" s="15">
        <f>B5</f>
        <v>0.06</v>
      </c>
      <c r="C7" s="16">
        <f>B7+$C5</f>
        <v>6.5000000000000002E-2</v>
      </c>
      <c r="D7" s="16">
        <f t="shared" ref="D7:F7" si="0">C7+$C5</f>
        <v>7.0000000000000007E-2</v>
      </c>
      <c r="E7" s="16">
        <f t="shared" si="0"/>
        <v>7.5000000000000011E-2</v>
      </c>
      <c r="F7" s="16">
        <f t="shared" si="0"/>
        <v>8.0000000000000016E-2</v>
      </c>
    </row>
    <row r="8" spans="1:7" x14ac:dyDescent="0.3">
      <c r="A8" s="11">
        <f>B2</f>
        <v>10000</v>
      </c>
      <c r="B8" s="11">
        <f>PMT(B$7/B$4,E$2,-A8)</f>
        <v>234.85029047935615</v>
      </c>
      <c r="C8" s="9">
        <f>PMT(C$7/B$4,E$2,-A8)</f>
        <v>237.14952928897694</v>
      </c>
      <c r="D8" s="9">
        <f>PMT(D$7/$B$4,$E$2,-A8)</f>
        <v>239.46244662442905</v>
      </c>
      <c r="E8" s="9">
        <f>PMT(E$7/$B$4,$E$2,-A8)</f>
        <v>241.78901937731234</v>
      </c>
      <c r="F8" s="9">
        <f>PMT(F$7/$B$4,$E$2,-A8)</f>
        <v>244.1292234150248</v>
      </c>
    </row>
    <row r="9" spans="1:7" x14ac:dyDescent="0.3">
      <c r="A9" s="11">
        <f>A8+C$2</f>
        <v>12000</v>
      </c>
      <c r="B9" s="11">
        <f>PMT(B$7/B$4,E$2,-A9)</f>
        <v>281.8203485752274</v>
      </c>
      <c r="C9" s="9">
        <f t="shared" ref="C9:C14" si="1">PMT(C$7/B$4,E$2,-A9)</f>
        <v>284.57943514677237</v>
      </c>
      <c r="D9" s="9">
        <f t="shared" ref="D9:D14" si="2">PMT(D$7/$B$4,$E$2,-A9)</f>
        <v>287.35493594931489</v>
      </c>
      <c r="E9" s="9">
        <f t="shared" ref="E9:E14" si="3">PMT(E$7/$B$4,$E$2,-A9)</f>
        <v>290.14682325277477</v>
      </c>
      <c r="F9" s="9">
        <f t="shared" ref="F9:F14" si="4">PMT(F$7/$B$4,$E$2,-A9)</f>
        <v>292.95506809802981</v>
      </c>
    </row>
    <row r="10" spans="1:7" x14ac:dyDescent="0.3">
      <c r="A10" s="11">
        <f t="shared" ref="A10:A14" si="5">A9+C$2</f>
        <v>14000</v>
      </c>
      <c r="B10" s="9">
        <f t="shared" ref="B10:B14" si="6">PMT(B$7/B$4,E$2,-A10)</f>
        <v>328.79040667109859</v>
      </c>
      <c r="C10" s="9">
        <f t="shared" si="1"/>
        <v>332.00934100456772</v>
      </c>
      <c r="D10" s="9">
        <f t="shared" si="2"/>
        <v>335.24742527420074</v>
      </c>
      <c r="E10" s="9">
        <f t="shared" si="3"/>
        <v>338.50462712823725</v>
      </c>
      <c r="F10" s="9">
        <f t="shared" si="4"/>
        <v>341.78091278103471</v>
      </c>
    </row>
    <row r="11" spans="1:7" x14ac:dyDescent="0.3">
      <c r="A11" s="11">
        <f t="shared" si="5"/>
        <v>16000</v>
      </c>
      <c r="B11" s="9">
        <f t="shared" si="6"/>
        <v>375.76046476696985</v>
      </c>
      <c r="C11" s="9">
        <f t="shared" si="1"/>
        <v>379.43924686236318</v>
      </c>
      <c r="D11" s="9">
        <f t="shared" si="2"/>
        <v>383.13991459908652</v>
      </c>
      <c r="E11" s="9">
        <f t="shared" si="3"/>
        <v>386.86243100369973</v>
      </c>
      <c r="F11" s="9">
        <f t="shared" si="4"/>
        <v>390.60675746403973</v>
      </c>
    </row>
    <row r="12" spans="1:7" x14ac:dyDescent="0.3">
      <c r="A12" s="11">
        <f t="shared" si="5"/>
        <v>18000</v>
      </c>
      <c r="B12" s="9">
        <f t="shared" si="6"/>
        <v>422.7305228628411</v>
      </c>
      <c r="C12" s="9">
        <f t="shared" si="1"/>
        <v>426.86915272015858</v>
      </c>
      <c r="D12" s="9">
        <f t="shared" si="2"/>
        <v>431.03240392397237</v>
      </c>
      <c r="E12" s="9">
        <f t="shared" si="3"/>
        <v>435.22023487916221</v>
      </c>
      <c r="F12" s="9">
        <f t="shared" si="4"/>
        <v>439.43260214704463</v>
      </c>
    </row>
    <row r="13" spans="1:7" x14ac:dyDescent="0.3">
      <c r="A13" s="11">
        <f t="shared" si="5"/>
        <v>20000</v>
      </c>
      <c r="B13" s="9">
        <f t="shared" si="6"/>
        <v>469.70058095871229</v>
      </c>
      <c r="C13" s="9">
        <f t="shared" si="1"/>
        <v>474.29905857795387</v>
      </c>
      <c r="D13" s="9">
        <f t="shared" si="2"/>
        <v>478.9248932488581</v>
      </c>
      <c r="E13" s="9">
        <f t="shared" si="3"/>
        <v>483.57803875462469</v>
      </c>
      <c r="F13" s="9">
        <f t="shared" si="4"/>
        <v>488.25844683004959</v>
      </c>
    </row>
    <row r="14" spans="1:7" x14ac:dyDescent="0.3">
      <c r="A14" s="11">
        <f t="shared" si="5"/>
        <v>22000</v>
      </c>
      <c r="B14" s="9">
        <f t="shared" si="6"/>
        <v>516.67063905458349</v>
      </c>
      <c r="C14" s="9">
        <f t="shared" si="1"/>
        <v>521.72896443574928</v>
      </c>
      <c r="D14" s="9">
        <f t="shared" si="2"/>
        <v>526.817382573744</v>
      </c>
      <c r="E14" s="9">
        <f t="shared" si="3"/>
        <v>531.93584263008711</v>
      </c>
      <c r="F14" s="9">
        <f t="shared" si="4"/>
        <v>537.08429151305461</v>
      </c>
    </row>
    <row r="15" spans="1:7" x14ac:dyDescent="0.3">
      <c r="B15" s="11"/>
      <c r="C15" s="11"/>
      <c r="D15" s="11"/>
      <c r="E15" s="11"/>
    </row>
    <row r="16" spans="1:7" x14ac:dyDescent="0.3">
      <c r="B16" s="11"/>
      <c r="C16" s="11"/>
      <c r="D16" s="11"/>
      <c r="E16" s="11"/>
    </row>
    <row r="17" spans="2:5" x14ac:dyDescent="0.3">
      <c r="B17" s="11"/>
      <c r="C17" s="11"/>
      <c r="D17" s="11"/>
      <c r="E17" s="11"/>
    </row>
    <row r="18" spans="2:5" x14ac:dyDescent="0.3">
      <c r="B18" s="11"/>
      <c r="C18" s="11"/>
      <c r="D18" s="11"/>
      <c r="E18" s="11"/>
    </row>
    <row r="19" spans="2:5" x14ac:dyDescent="0.3">
      <c r="B19" s="11"/>
      <c r="C19" s="11"/>
      <c r="D19" s="11"/>
      <c r="E19" s="11"/>
    </row>
    <row r="20" spans="2:5" x14ac:dyDescent="0.3">
      <c r="B20" s="11"/>
      <c r="C20" s="11"/>
      <c r="D20" s="11"/>
      <c r="E20" s="11"/>
    </row>
    <row r="21" spans="2:5" x14ac:dyDescent="0.3">
      <c r="B21" s="11"/>
      <c r="C21" s="11"/>
      <c r="D21" s="11"/>
      <c r="E21" s="11"/>
    </row>
    <row r="22" spans="2:5" x14ac:dyDescent="0.3">
      <c r="B22" s="11"/>
      <c r="C22" s="11"/>
      <c r="D22" s="11"/>
      <c r="E22" s="11"/>
    </row>
    <row r="23" spans="2:5" x14ac:dyDescent="0.3">
      <c r="B23" s="11"/>
      <c r="C23" s="11"/>
      <c r="D23" s="11"/>
      <c r="E23" s="11"/>
    </row>
    <row r="24" spans="2:5" x14ac:dyDescent="0.3">
      <c r="B24" s="11"/>
      <c r="C24" s="11"/>
      <c r="D24" s="11"/>
      <c r="E24" s="11"/>
    </row>
    <row r="25" spans="2:5" x14ac:dyDescent="0.3">
      <c r="B25" s="11"/>
      <c r="C25" s="11"/>
      <c r="D25" s="11"/>
      <c r="E25" s="11"/>
    </row>
    <row r="26" spans="2:5" x14ac:dyDescent="0.3">
      <c r="B26" s="11"/>
      <c r="C26" s="11"/>
      <c r="D26" s="11"/>
      <c r="E26" s="11"/>
    </row>
    <row r="27" spans="2:5" x14ac:dyDescent="0.3">
      <c r="B27" s="11"/>
      <c r="C27" s="11"/>
      <c r="D27" s="11"/>
      <c r="E27" s="11"/>
    </row>
    <row r="28" spans="2:5" x14ac:dyDescent="0.3">
      <c r="B28" s="11"/>
      <c r="C28" s="11"/>
      <c r="D28" s="11"/>
      <c r="E28" s="11"/>
    </row>
    <row r="29" spans="2:5" x14ac:dyDescent="0.3">
      <c r="B29" s="11"/>
      <c r="C29" s="11"/>
      <c r="D29" s="11"/>
      <c r="E29" s="11"/>
    </row>
    <row r="30" spans="2:5" x14ac:dyDescent="0.3">
      <c r="B30" s="11"/>
      <c r="C30" s="11"/>
      <c r="D30" s="11"/>
      <c r="E30" s="11"/>
    </row>
    <row r="31" spans="2:5" x14ac:dyDescent="0.3">
      <c r="B31" s="11"/>
      <c r="C31" s="11"/>
      <c r="D31" s="11"/>
      <c r="E31" s="11"/>
    </row>
    <row r="32" spans="2:5" x14ac:dyDescent="0.3">
      <c r="B32" s="11"/>
      <c r="C32" s="11"/>
      <c r="D32" s="11"/>
      <c r="E32" s="11"/>
    </row>
    <row r="33" spans="2:5" x14ac:dyDescent="0.3">
      <c r="B33" s="11"/>
      <c r="C33" s="11"/>
      <c r="D33" s="11"/>
      <c r="E33" s="11"/>
    </row>
    <row r="34" spans="2:5" x14ac:dyDescent="0.3">
      <c r="B34" s="11"/>
      <c r="C34" s="11"/>
      <c r="D34" s="11"/>
      <c r="E34" s="11"/>
    </row>
    <row r="35" spans="2:5" x14ac:dyDescent="0.3">
      <c r="B35" s="11"/>
      <c r="C35" s="11"/>
      <c r="D35" s="11"/>
      <c r="E35" s="11"/>
    </row>
    <row r="36" spans="2:5" x14ac:dyDescent="0.3">
      <c r="B36" s="11"/>
      <c r="C36" s="11"/>
      <c r="D36" s="11"/>
      <c r="E36" s="11"/>
    </row>
    <row r="37" spans="2:5" x14ac:dyDescent="0.3">
      <c r="B37" s="11"/>
      <c r="C37" s="11"/>
      <c r="D37" s="11"/>
      <c r="E37" s="11"/>
    </row>
    <row r="38" spans="2:5" x14ac:dyDescent="0.3">
      <c r="B38" s="11"/>
      <c r="C38" s="11"/>
      <c r="D38" s="11"/>
      <c r="E38" s="11"/>
    </row>
    <row r="39" spans="2:5" x14ac:dyDescent="0.3">
      <c r="B39" s="11"/>
      <c r="C39" s="11"/>
      <c r="D39" s="11"/>
      <c r="E39" s="11"/>
    </row>
    <row r="40" spans="2:5" x14ac:dyDescent="0.3">
      <c r="B40" s="11"/>
      <c r="C40" s="11"/>
      <c r="D40" s="11"/>
      <c r="E40" s="11"/>
    </row>
    <row r="41" spans="2:5" x14ac:dyDescent="0.3">
      <c r="B41" s="11"/>
      <c r="C41" s="11"/>
      <c r="D41" s="11"/>
      <c r="E41" s="11"/>
    </row>
    <row r="42" spans="2:5" x14ac:dyDescent="0.3">
      <c r="B42" s="11"/>
      <c r="C42" s="11"/>
      <c r="D42" s="11"/>
      <c r="E42" s="11"/>
    </row>
    <row r="43" spans="2:5" x14ac:dyDescent="0.3">
      <c r="B43" s="11"/>
      <c r="C43" s="11"/>
      <c r="D43" s="11"/>
      <c r="E43" s="11"/>
    </row>
    <row r="44" spans="2:5" x14ac:dyDescent="0.3">
      <c r="B44" s="11"/>
      <c r="C44" s="11"/>
      <c r="D44" s="11"/>
      <c r="E44" s="11"/>
    </row>
    <row r="45" spans="2:5" x14ac:dyDescent="0.3">
      <c r="B45" s="11"/>
      <c r="C45" s="11"/>
      <c r="D45" s="11"/>
      <c r="E45" s="11"/>
    </row>
    <row r="46" spans="2:5" x14ac:dyDescent="0.3">
      <c r="B46" s="11"/>
      <c r="C46" s="11"/>
      <c r="D46" s="11"/>
      <c r="E46" s="11"/>
    </row>
    <row r="47" spans="2:5" x14ac:dyDescent="0.3">
      <c r="B47" s="11"/>
      <c r="C47" s="11"/>
      <c r="D47" s="11"/>
      <c r="E47" s="11"/>
    </row>
    <row r="48" spans="2:5" x14ac:dyDescent="0.3">
      <c r="B48" s="11"/>
      <c r="C48" s="11"/>
      <c r="D48" s="11"/>
      <c r="E48" s="11"/>
    </row>
    <row r="49" spans="2:6" x14ac:dyDescent="0.3">
      <c r="B49" s="11"/>
      <c r="C49" s="11"/>
      <c r="D49" s="11"/>
      <c r="E49" s="11"/>
    </row>
    <row r="50" spans="2:6" x14ac:dyDescent="0.3">
      <c r="B50" s="11"/>
      <c r="C50" s="11"/>
      <c r="D50" s="11"/>
      <c r="E50" s="11"/>
    </row>
    <row r="51" spans="2:6" x14ac:dyDescent="0.3">
      <c r="B51" s="11"/>
      <c r="C51" s="11"/>
      <c r="D51" s="11"/>
      <c r="E51" s="11"/>
    </row>
    <row r="52" spans="2:6" x14ac:dyDescent="0.3">
      <c r="B52" s="11"/>
      <c r="C52" s="11"/>
      <c r="D52" s="11"/>
      <c r="E52" s="11"/>
    </row>
    <row r="53" spans="2:6" x14ac:dyDescent="0.3">
      <c r="B53" s="11"/>
      <c r="C53" s="11"/>
      <c r="D53" s="11"/>
      <c r="E53" s="11"/>
    </row>
    <row r="54" spans="2:6" x14ac:dyDescent="0.3">
      <c r="B54" s="11"/>
      <c r="C54" s="11"/>
      <c r="D54" s="11"/>
      <c r="E54" s="11"/>
    </row>
    <row r="55" spans="2:6" x14ac:dyDescent="0.3">
      <c r="B55" s="11"/>
      <c r="C55" s="11"/>
      <c r="D55" s="11"/>
      <c r="E55" s="11"/>
    </row>
    <row r="56" spans="2:6" x14ac:dyDescent="0.3">
      <c r="B56" s="11"/>
      <c r="C56" s="11"/>
      <c r="D56" s="11"/>
      <c r="E56" s="11"/>
    </row>
    <row r="57" spans="2:6" x14ac:dyDescent="0.3">
      <c r="B57" s="11"/>
      <c r="C57" s="11"/>
      <c r="D57" s="11"/>
      <c r="E57" s="11"/>
    </row>
    <row r="58" spans="2:6" x14ac:dyDescent="0.3">
      <c r="B58" s="11"/>
      <c r="C58" s="11"/>
      <c r="D58" s="11"/>
      <c r="E58" s="11"/>
    </row>
    <row r="59" spans="2:6" x14ac:dyDescent="0.3">
      <c r="F59" s="10" t="s">
        <v>24</v>
      </c>
    </row>
  </sheetData>
  <conditionalFormatting sqref="F3 C9:F14">
    <cfRule type="cellIs" dxfId="3" priority="4" operator="lessThanOrEqual">
      <formula>$F$3</formula>
    </cfRule>
  </conditionalFormatting>
  <conditionalFormatting sqref="E3">
    <cfRule type="cellIs" dxfId="2" priority="3" operator="lessThanOrEqual">
      <formula>$F$3</formula>
    </cfRule>
  </conditionalFormatting>
  <conditionalFormatting sqref="B8:F8">
    <cfRule type="cellIs" dxfId="1" priority="2" operator="lessThanOrEqual">
      <formula>$F$3</formula>
    </cfRule>
  </conditionalFormatting>
  <conditionalFormatting sqref="B9">
    <cfRule type="cellIs" dxfId="0" priority="1" operator="lessThanOrEqual">
      <formula>$F$3</formula>
    </cfRule>
  </conditionalFormatting>
  <pageMargins left="0.7" right="0.7" top="0.75" bottom="0.75" header="0.3" footer="0.3"/>
  <pageSetup orientation="portrait" r:id="rId1"/>
  <headerFooter>
    <oddHeader>&amp;LPeter Rettenmeier&amp;CCIT 110 Prin of CIT - Fall 2020&amp;RDate Printed  &amp;D</oddHeader>
    <oddFooter>&amp;L&amp;F&amp;CPage : &amp;N&amp;RSheet: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8B314-F2DE-4CF6-A8D4-2D581C628CC1}">
  <dimension ref="A1:J45"/>
  <sheetViews>
    <sheetView view="pageLayout" zoomScaleNormal="100" workbookViewId="0">
      <selection activeCell="A7" sqref="A7"/>
    </sheetView>
  </sheetViews>
  <sheetFormatPr defaultRowHeight="14.4" x14ac:dyDescent="0.3"/>
  <cols>
    <col min="1" max="1" width="9.5546875" bestFit="1" customWidth="1"/>
    <col min="2" max="2" width="11.109375" bestFit="1" customWidth="1"/>
    <col min="4" max="4" width="11.109375" bestFit="1" customWidth="1"/>
    <col min="5" max="5" width="12.77734375" bestFit="1" customWidth="1"/>
    <col min="6" max="6" width="11.6640625" bestFit="1" customWidth="1"/>
    <col min="7" max="7" width="12.5546875" bestFit="1" customWidth="1"/>
    <col min="8" max="8" width="10" bestFit="1" customWidth="1"/>
  </cols>
  <sheetData>
    <row r="1" spans="1:10" x14ac:dyDescent="0.3">
      <c r="A1" t="s">
        <v>0</v>
      </c>
      <c r="B1" s="3">
        <v>50000</v>
      </c>
      <c r="C1" t="s">
        <v>1</v>
      </c>
      <c r="D1" s="3">
        <v>10000</v>
      </c>
      <c r="E1" t="s">
        <v>2</v>
      </c>
      <c r="F1" s="1">
        <v>3</v>
      </c>
      <c r="G1" t="s">
        <v>3</v>
      </c>
      <c r="H1" s="1">
        <v>12</v>
      </c>
      <c r="I1" t="s">
        <v>4</v>
      </c>
      <c r="J1" s="2">
        <v>0.05</v>
      </c>
    </row>
    <row r="2" spans="1:10" x14ac:dyDescent="0.3">
      <c r="A2" t="s">
        <v>5</v>
      </c>
      <c r="B2" s="4">
        <f>B1-D1</f>
        <v>40000</v>
      </c>
      <c r="C2" t="s">
        <v>6</v>
      </c>
      <c r="D2" s="6">
        <f>D1/B1</f>
        <v>0.2</v>
      </c>
      <c r="E2" t="s">
        <v>7</v>
      </c>
      <c r="F2">
        <f>F1*H1</f>
        <v>36</v>
      </c>
      <c r="G2" t="s">
        <v>8</v>
      </c>
      <c r="H2" s="7">
        <f>J1/H1</f>
        <v>4.1666666666666666E-3</v>
      </c>
    </row>
    <row r="3" spans="1:10" x14ac:dyDescent="0.3">
      <c r="A3" t="s">
        <v>9</v>
      </c>
      <c r="B3" s="5">
        <f>B1*H2</f>
        <v>208.33333333333334</v>
      </c>
      <c r="C3" t="s">
        <v>10</v>
      </c>
      <c r="D3" t="b">
        <f>IF(J2="Balloon",B2+B3*F2)</f>
        <v>0</v>
      </c>
      <c r="E3" t="s">
        <v>11</v>
      </c>
      <c r="F3" s="5">
        <f>D3-B2</f>
        <v>-40000</v>
      </c>
    </row>
    <row r="6" spans="1:10" x14ac:dyDescent="0.3">
      <c r="A6" t="s">
        <v>12</v>
      </c>
      <c r="B6" t="s">
        <v>9</v>
      </c>
      <c r="C6" t="s">
        <v>13</v>
      </c>
      <c r="D6" t="s">
        <v>14</v>
      </c>
      <c r="E6" t="s">
        <v>15</v>
      </c>
    </row>
    <row r="7" spans="1:10" x14ac:dyDescent="0.3">
      <c r="A7">
        <v>0</v>
      </c>
      <c r="B7">
        <v>0</v>
      </c>
      <c r="C7">
        <v>0</v>
      </c>
      <c r="D7">
        <v>0</v>
      </c>
      <c r="E7" s="5">
        <f>B2</f>
        <v>40000</v>
      </c>
    </row>
    <row r="8" spans="1:10" x14ac:dyDescent="0.3">
      <c r="A8">
        <v>1</v>
      </c>
      <c r="B8" s="5">
        <f>B$3</f>
        <v>208.33333333333334</v>
      </c>
      <c r="D8">
        <f>+B7-C7</f>
        <v>0</v>
      </c>
    </row>
    <row r="9" spans="1:10" x14ac:dyDescent="0.3">
      <c r="A9">
        <v>2</v>
      </c>
      <c r="B9" s="5">
        <f>B$3</f>
        <v>208.33333333333334</v>
      </c>
    </row>
    <row r="10" spans="1:10" x14ac:dyDescent="0.3">
      <c r="A10">
        <v>3</v>
      </c>
    </row>
    <row r="11" spans="1:10" x14ac:dyDescent="0.3">
      <c r="A11">
        <v>4</v>
      </c>
    </row>
    <row r="12" spans="1:10" x14ac:dyDescent="0.3">
      <c r="A12">
        <v>5</v>
      </c>
    </row>
    <row r="13" spans="1:10" x14ac:dyDescent="0.3">
      <c r="A13">
        <v>6</v>
      </c>
    </row>
    <row r="14" spans="1:10" x14ac:dyDescent="0.3">
      <c r="A14">
        <v>7</v>
      </c>
    </row>
    <row r="15" spans="1:10" x14ac:dyDescent="0.3">
      <c r="A15">
        <v>8</v>
      </c>
    </row>
    <row r="16" spans="1:10" x14ac:dyDescent="0.3">
      <c r="A16">
        <v>9</v>
      </c>
    </row>
    <row r="17" spans="1:1" x14ac:dyDescent="0.3">
      <c r="A17">
        <v>10</v>
      </c>
    </row>
    <row r="18" spans="1:1" x14ac:dyDescent="0.3">
      <c r="A18">
        <v>11</v>
      </c>
    </row>
    <row r="19" spans="1:1" x14ac:dyDescent="0.3">
      <c r="A19">
        <v>12</v>
      </c>
    </row>
    <row r="20" spans="1:1" x14ac:dyDescent="0.3">
      <c r="A20">
        <v>13</v>
      </c>
    </row>
    <row r="21" spans="1:1" x14ac:dyDescent="0.3">
      <c r="A21">
        <v>14</v>
      </c>
    </row>
    <row r="22" spans="1:1" x14ac:dyDescent="0.3">
      <c r="A22">
        <v>15</v>
      </c>
    </row>
    <row r="23" spans="1:1" x14ac:dyDescent="0.3">
      <c r="A23">
        <v>16</v>
      </c>
    </row>
    <row r="24" spans="1:1" x14ac:dyDescent="0.3">
      <c r="A24">
        <v>17</v>
      </c>
    </row>
    <row r="25" spans="1:1" x14ac:dyDescent="0.3">
      <c r="A25">
        <v>18</v>
      </c>
    </row>
    <row r="26" spans="1:1" x14ac:dyDescent="0.3">
      <c r="A26">
        <v>19</v>
      </c>
    </row>
    <row r="27" spans="1:1" x14ac:dyDescent="0.3">
      <c r="A27">
        <v>20</v>
      </c>
    </row>
    <row r="28" spans="1:1" x14ac:dyDescent="0.3">
      <c r="A28">
        <v>21</v>
      </c>
    </row>
    <row r="29" spans="1:1" x14ac:dyDescent="0.3">
      <c r="A29">
        <v>22</v>
      </c>
    </row>
    <row r="30" spans="1:1" x14ac:dyDescent="0.3">
      <c r="A30">
        <v>23</v>
      </c>
    </row>
    <row r="31" spans="1:1" x14ac:dyDescent="0.3">
      <c r="A31">
        <v>24</v>
      </c>
    </row>
    <row r="32" spans="1:1" x14ac:dyDescent="0.3">
      <c r="A32">
        <v>25</v>
      </c>
    </row>
    <row r="33" spans="1:2" x14ac:dyDescent="0.3">
      <c r="A33">
        <v>26</v>
      </c>
    </row>
    <row r="34" spans="1:2" x14ac:dyDescent="0.3">
      <c r="A34">
        <v>27</v>
      </c>
    </row>
    <row r="35" spans="1:2" x14ac:dyDescent="0.3">
      <c r="A35">
        <v>28</v>
      </c>
    </row>
    <row r="36" spans="1:2" x14ac:dyDescent="0.3">
      <c r="A36">
        <v>29</v>
      </c>
    </row>
    <row r="37" spans="1:2" x14ac:dyDescent="0.3">
      <c r="A37">
        <v>30</v>
      </c>
    </row>
    <row r="38" spans="1:2" x14ac:dyDescent="0.3">
      <c r="A38">
        <v>31</v>
      </c>
    </row>
    <row r="39" spans="1:2" x14ac:dyDescent="0.3">
      <c r="A39">
        <v>32</v>
      </c>
    </row>
    <row r="40" spans="1:2" x14ac:dyDescent="0.3">
      <c r="A40">
        <v>33</v>
      </c>
    </row>
    <row r="41" spans="1:2" x14ac:dyDescent="0.3">
      <c r="A41">
        <v>34</v>
      </c>
    </row>
    <row r="42" spans="1:2" x14ac:dyDescent="0.3">
      <c r="A42">
        <v>35</v>
      </c>
    </row>
    <row r="43" spans="1:2" x14ac:dyDescent="0.3">
      <c r="A43">
        <v>36</v>
      </c>
      <c r="B43" s="5">
        <f>B$3+B2</f>
        <v>40208.333333333336</v>
      </c>
    </row>
    <row r="45" spans="1:2" x14ac:dyDescent="0.3">
      <c r="A45" t="s">
        <v>16</v>
      </c>
      <c r="B45">
        <f>SUM(B5:B43)</f>
        <v>40625</v>
      </c>
    </row>
  </sheetData>
  <pageMargins left="0.7" right="0.7" top="0.75" bottom="0.75" header="0.3" footer="0.3"/>
  <pageSetup orientation="portrait" r:id="rId1"/>
  <headerFooter>
    <oddHeader>&amp;LPeter Rettenmeier&amp;CCIT 110 Prin of CIT - Fall 2020&amp;RDate Printed  &amp;D</oddHeader>
    <oddFooter>&amp;L&amp;F&amp;CPage : &amp;N&amp;RSheet: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D7F9C-6EC4-4055-BEF4-E2E88CB93BB4}">
  <dimension ref="A1"/>
  <sheetViews>
    <sheetView tabSelected="1" workbookViewId="0">
      <selection activeCell="G12" sqref="G12"/>
    </sheetView>
  </sheetViews>
  <sheetFormatPr defaultRowHeight="14.4" x14ac:dyDescent="0.3"/>
  <sheetData>
    <row r="1" spans="1:1" x14ac:dyDescent="0.3">
      <c r="A1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743029EDD97144802BDD71346DF2FD" ma:contentTypeVersion="8" ma:contentTypeDescription="Create a new document." ma:contentTypeScope="" ma:versionID="a1408f6efca5200a46d97113111800b3">
  <xsd:schema xmlns:xsd="http://www.w3.org/2001/XMLSchema" xmlns:xs="http://www.w3.org/2001/XMLSchema" xmlns:p="http://schemas.microsoft.com/office/2006/metadata/properties" xmlns:ns3="727c4c56-6817-498d-ab4b-21b048bdd217" targetNamespace="http://schemas.microsoft.com/office/2006/metadata/properties" ma:root="true" ma:fieldsID="2cf93392254063a356b8dcea892cf71d" ns3:_="">
    <xsd:import namespace="727c4c56-6817-498d-ab4b-21b048bdd2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c4c56-6817-498d-ab4b-21b048bdd2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09BBEF-2CBF-4902-9769-BF61775ADE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7c4c56-6817-498d-ab4b-21b048bdd2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FD9CC9-3200-4EBC-96DE-2DF8EA2D9A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C4D16F-4836-4B81-893E-088529E2C8EE}">
  <ds:schemaRefs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727c4c56-6817-498d-ab4b-21b048bdd217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Amortized Zero Percent</vt:lpstr>
      <vt:lpstr>Balloon Loan</vt:lpstr>
      <vt:lpstr>Amortized Loan</vt:lpstr>
      <vt:lpstr>Sensitivity Table</vt:lpstr>
      <vt:lpstr>Balloon- In Class</vt:lpstr>
      <vt:lpstr>Notes</vt:lpstr>
      <vt:lpstr>Amortized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D. Rettenmeier</dc:creator>
  <cp:lastModifiedBy>Peter D. Rettenmeier</cp:lastModifiedBy>
  <cp:lastPrinted>2020-09-29T18:39:10Z</cp:lastPrinted>
  <dcterms:created xsi:type="dcterms:W3CDTF">2020-09-29T13:31:17Z</dcterms:created>
  <dcterms:modified xsi:type="dcterms:W3CDTF">2020-09-29T18:46:04Z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0x0101005F743029EDD97144802BDD71346DF2FD</vt:lpwstr>
  </property>
</Properties>
</file>