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\"/>
    </mc:Choice>
  </mc:AlternateContent>
  <xr:revisionPtr revIDLastSave="0" documentId="8_{50DF7AA8-ADF5-42B4-A0E7-D03D1D2186C1}" xr6:coauthVersionLast="47" xr6:coauthVersionMax="47" xr10:uidLastSave="{00000000-0000-0000-0000-000000000000}"/>
  <bookViews>
    <workbookView xWindow="-110" yWindow="-110" windowWidth="19420" windowHeight="10420" xr2:uid="{78F334B9-45BB-430D-8D96-D2BE8A721CA0}"/>
  </bookViews>
  <sheets>
    <sheet name="GPA" sheetId="1" r:id="rId1"/>
    <sheet name="Grade Table" sheetId="2" r:id="rId2"/>
  </sheets>
  <definedNames>
    <definedName name="GradeTable">'Grade Table'!$A$1:$E$18</definedName>
    <definedName name="_xlnm.Print_Titles" localSheetId="0">GPA!$1:$4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K2" i="1"/>
  <c r="L2" i="1"/>
  <c r="J2" i="1"/>
  <c r="E2" i="1"/>
  <c r="A2" i="1"/>
  <c r="A1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6" i="1"/>
  <c r="N8" i="1"/>
  <c r="N7" i="1"/>
  <c r="N5" i="1"/>
  <c r="N6" i="1"/>
  <c r="N9" i="1"/>
  <c r="N11" i="1"/>
  <c r="N10" i="1"/>
  <c r="N22" i="1"/>
  <c r="N23" i="1"/>
  <c r="N16" i="1"/>
  <c r="N20" i="1"/>
  <c r="N15" i="1"/>
  <c r="N12" i="1"/>
  <c r="N25" i="1"/>
  <c r="N19" i="1"/>
  <c r="N14" i="1"/>
  <c r="N21" i="1"/>
  <c r="N24" i="1"/>
  <c r="N18" i="1"/>
  <c r="N17" i="1"/>
  <c r="N13" i="1"/>
  <c r="M8" i="1"/>
  <c r="M7" i="1"/>
  <c r="M5" i="1"/>
  <c r="M6" i="1"/>
  <c r="M9" i="1"/>
  <c r="M11" i="1"/>
  <c r="M10" i="1"/>
  <c r="M22" i="1"/>
  <c r="M23" i="1"/>
  <c r="M16" i="1"/>
  <c r="M20" i="1"/>
  <c r="M15" i="1"/>
  <c r="M12" i="1"/>
  <c r="M25" i="1"/>
  <c r="M19" i="1"/>
  <c r="M14" i="1"/>
  <c r="M21" i="1"/>
  <c r="M24" i="1"/>
  <c r="M18" i="1"/>
  <c r="M17" i="1"/>
  <c r="M13" i="1"/>
  <c r="K1" i="1"/>
  <c r="E1" i="1"/>
  <c r="J21" i="1"/>
  <c r="J14" i="1"/>
  <c r="J19" i="1"/>
  <c r="J25" i="1"/>
  <c r="J12" i="1"/>
  <c r="J15" i="1"/>
  <c r="J20" i="1"/>
  <c r="J16" i="1"/>
  <c r="J23" i="1"/>
  <c r="J22" i="1"/>
  <c r="J10" i="1"/>
  <c r="J11" i="1"/>
  <c r="J9" i="1"/>
  <c r="J6" i="1"/>
  <c r="J5" i="1"/>
  <c r="J7" i="1"/>
  <c r="J8" i="1"/>
  <c r="I21" i="1"/>
  <c r="L21" i="1" s="1"/>
  <c r="I14" i="1"/>
  <c r="L14" i="1" s="1"/>
  <c r="I19" i="1"/>
  <c r="L19" i="1" s="1"/>
  <c r="I25" i="1"/>
  <c r="L25" i="1" s="1"/>
  <c r="I12" i="1"/>
  <c r="L12" i="1" s="1"/>
  <c r="I15" i="1"/>
  <c r="L15" i="1" s="1"/>
  <c r="I20" i="1"/>
  <c r="L20" i="1" s="1"/>
  <c r="I16" i="1"/>
  <c r="L16" i="1" s="1"/>
  <c r="I23" i="1"/>
  <c r="L23" i="1" s="1"/>
  <c r="I22" i="1"/>
  <c r="L22" i="1" s="1"/>
  <c r="I10" i="1"/>
  <c r="L10" i="1" s="1"/>
  <c r="I11" i="1"/>
  <c r="L11" i="1" s="1"/>
  <c r="I9" i="1"/>
  <c r="L9" i="1" s="1"/>
  <c r="I6" i="1"/>
  <c r="L6" i="1" s="1"/>
  <c r="I5" i="1"/>
  <c r="L5" i="1" s="1"/>
  <c r="I7" i="1"/>
  <c r="L7" i="1" s="1"/>
  <c r="I8" i="1"/>
  <c r="L8" i="1" s="1"/>
  <c r="E5" i="2"/>
  <c r="J1" i="1" l="1"/>
  <c r="L1" i="1"/>
  <c r="I1" i="1" l="1"/>
</calcChain>
</file>

<file path=xl/sharedStrings.xml><?xml version="1.0" encoding="utf-8"?>
<sst xmlns="http://schemas.openxmlformats.org/spreadsheetml/2006/main" count="198" uniqueCount="109">
  <si>
    <t>Seq</t>
  </si>
  <si>
    <t>Dept</t>
  </si>
  <si>
    <t>Num</t>
  </si>
  <si>
    <t>Title</t>
  </si>
  <si>
    <t>Credits</t>
  </si>
  <si>
    <t>Grade</t>
  </si>
  <si>
    <t>BAN</t>
  </si>
  <si>
    <t>Essentials of Analytics</t>
  </si>
  <si>
    <t>BUS</t>
  </si>
  <si>
    <t>Managerial Finance</t>
  </si>
  <si>
    <t>CIT</t>
  </si>
  <si>
    <t>Principles of Computing &amp; IT</t>
  </si>
  <si>
    <t>MAT</t>
  </si>
  <si>
    <t>Statistics - QR</t>
  </si>
  <si>
    <t>ECO</t>
  </si>
  <si>
    <t>Principles of Microeconomics - QR</t>
  </si>
  <si>
    <t>B-</t>
  </si>
  <si>
    <t>ACC</t>
  </si>
  <si>
    <t>Financial of Accounting</t>
  </si>
  <si>
    <t>C</t>
  </si>
  <si>
    <t xml:space="preserve">Principles of Management </t>
  </si>
  <si>
    <t>ENG</t>
  </si>
  <si>
    <t>World Literature - EC</t>
  </si>
  <si>
    <t>LIB</t>
  </si>
  <si>
    <t>Engaging Differences - FD</t>
  </si>
  <si>
    <t>A-</t>
  </si>
  <si>
    <t>SCW</t>
  </si>
  <si>
    <t>Intro Social Welfare</t>
  </si>
  <si>
    <t>A</t>
  </si>
  <si>
    <t>Principles of Marketing</t>
  </si>
  <si>
    <t>B</t>
  </si>
  <si>
    <t xml:space="preserve">Managerial Accounting </t>
  </si>
  <si>
    <t>COM</t>
  </si>
  <si>
    <t>Principles of Public Relations</t>
  </si>
  <si>
    <t>B+</t>
  </si>
  <si>
    <t>F</t>
  </si>
  <si>
    <t>Critical Writing - WC</t>
  </si>
  <si>
    <t>Engaging Communities - FC</t>
  </si>
  <si>
    <t>Quantitative Reasoning - QR</t>
  </si>
  <si>
    <t>Introductory Psychology</t>
  </si>
  <si>
    <t>Developmental Psych</t>
  </si>
  <si>
    <t>Media and Society - EI</t>
  </si>
  <si>
    <t>Nutrition</t>
  </si>
  <si>
    <t>Grade Points</t>
  </si>
  <si>
    <t>Term</t>
  </si>
  <si>
    <t>22/FA</t>
  </si>
  <si>
    <t>22/SM</t>
  </si>
  <si>
    <t>22/SP</t>
  </si>
  <si>
    <t>22/JA</t>
  </si>
  <si>
    <t>21/FA</t>
  </si>
  <si>
    <t>00/TR</t>
  </si>
  <si>
    <t>Attempted Credits</t>
  </si>
  <si>
    <t>Earned Credits</t>
  </si>
  <si>
    <t>Repeat</t>
  </si>
  <si>
    <t>Y</t>
  </si>
  <si>
    <t>Points</t>
  </si>
  <si>
    <t>Attempt</t>
  </si>
  <si>
    <t>Earned</t>
  </si>
  <si>
    <t>C+</t>
  </si>
  <si>
    <t>C-</t>
  </si>
  <si>
    <t>D+</t>
  </si>
  <si>
    <t>D</t>
  </si>
  <si>
    <t>D-</t>
  </si>
  <si>
    <t>I</t>
  </si>
  <si>
    <t>P</t>
  </si>
  <si>
    <t>W</t>
  </si>
  <si>
    <t>AP</t>
  </si>
  <si>
    <t>TR</t>
  </si>
  <si>
    <t>Order</t>
  </si>
  <si>
    <t xml:space="preserve">              -</t>
  </si>
  <si>
    <t xml:space="preserve">           -</t>
  </si>
  <si>
    <t>Honor Points</t>
  </si>
  <si>
    <t xml:space="preserve">            -</t>
  </si>
  <si>
    <t xml:space="preserve">         -</t>
  </si>
  <si>
    <t>Totals</t>
  </si>
  <si>
    <t>GPA</t>
  </si>
  <si>
    <t>Year</t>
  </si>
  <si>
    <t>Semester</t>
  </si>
  <si>
    <t>*T* Developmental Psych</t>
  </si>
  <si>
    <t>*T* Introductory Psychology</t>
  </si>
  <si>
    <t>*T* Nutrition</t>
  </si>
  <si>
    <t>Managerial Accounting</t>
  </si>
  <si>
    <t>Principles of Management</t>
  </si>
  <si>
    <t>*T* Quantitative Reasoning</t>
  </si>
  <si>
    <t>QR</t>
  </si>
  <si>
    <t>Sec</t>
  </si>
  <si>
    <t>EI</t>
  </si>
  <si>
    <t>WC</t>
  </si>
  <si>
    <t>FC</t>
  </si>
  <si>
    <t>FD</t>
  </si>
  <si>
    <t>EC</t>
  </si>
  <si>
    <t xml:space="preserve">*T* Media and Society </t>
  </si>
  <si>
    <t xml:space="preserve">Critical Writing </t>
  </si>
  <si>
    <t xml:space="preserve">World Literature </t>
  </si>
  <si>
    <t xml:space="preserve">Statistics </t>
  </si>
  <si>
    <t xml:space="preserve">Principles of Microeconomics </t>
  </si>
  <si>
    <t xml:space="preserve">Engaging Differences </t>
  </si>
  <si>
    <t xml:space="preserve">Engaging Communities </t>
  </si>
  <si>
    <t>*T*</t>
  </si>
  <si>
    <t xml:space="preserve">*T*  </t>
  </si>
  <si>
    <t>Course</t>
  </si>
  <si>
    <t xml:space="preserve">FEVQR   </t>
  </si>
  <si>
    <t xml:space="preserve">KIN  </t>
  </si>
  <si>
    <t xml:space="preserve">COM  </t>
  </si>
  <si>
    <t xml:space="preserve">PSY   </t>
  </si>
  <si>
    <t>L.</t>
  </si>
  <si>
    <t>Course #</t>
  </si>
  <si>
    <t>Total</t>
  </si>
  <si>
    <t>Loras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</si>
</sst>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164" fontId="3" fillId="0" borderId="0" xfId="1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65" fontId="3" fillId="0" borderId="0" xfId="0" applyNumberFormat="1" applyFont="1"/>
    <xf numFmtId="43" fontId="3" fillId="0" borderId="0" xfId="0" applyNumberFormat="1" applyFont="1"/>
    <xf numFmtId="166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2A9E-4E86-4B86-A2D9-05BAB37BE4A6}">
  <dimension ref="A1:R154"/>
  <sheetViews>
    <sheetView tabSelected="1" zoomScale="82" workbookViewId="0">
      <selection activeCell="N19" sqref="N19"/>
    </sheetView>
  </sheetViews>
  <sheetFormatPr defaultRowHeight="14.5" x14ac:dyDescent="0.35"/>
  <cols>
    <col min="1" max="1" width="4.26953125" customWidth="1"/>
    <col min="2" max="2" width="5.81640625" customWidth="1"/>
    <col min="3" max="3" width="5" customWidth="1"/>
    <col min="4" max="4" width="23.1796875" hidden="1" customWidth="1"/>
    <col min="5" max="5" width="5.6328125" customWidth="1"/>
    <col min="6" max="6" width="5" customWidth="1"/>
    <col min="7" max="7" width="4.81640625" customWidth="1"/>
    <col min="8" max="8" width="4.6328125" customWidth="1"/>
    <col min="10" max="10" width="7.54296875" customWidth="1"/>
    <col min="11" max="11" width="9.90625" customWidth="1"/>
    <col min="13" max="13" width="3.7265625" customWidth="1"/>
    <col min="14" max="14" width="6.81640625" customWidth="1"/>
    <col min="15" max="15" width="2.7265625" customWidth="1"/>
    <col min="16" max="16" width="5.1796875" customWidth="1"/>
    <col min="17" max="17" width="24" customWidth="1"/>
    <col min="18" max="18" width="6.36328125" customWidth="1"/>
  </cols>
  <sheetData>
    <row r="1" spans="1:18" x14ac:dyDescent="0.35">
      <c r="A1" s="2">
        <f>COUNT(A4:A26)</f>
        <v>21</v>
      </c>
      <c r="B1" s="2" t="s">
        <v>74</v>
      </c>
      <c r="C1" s="2"/>
      <c r="D1" s="2"/>
      <c r="E1" s="2">
        <f>SUM(E4:E26)</f>
        <v>61</v>
      </c>
      <c r="F1" s="2"/>
      <c r="G1" s="2"/>
      <c r="H1" s="2" t="s">
        <v>75</v>
      </c>
      <c r="I1" s="11">
        <f>L1/J1</f>
        <v>3.15</v>
      </c>
      <c r="J1" s="9">
        <f>SUM(J4:J26)</f>
        <v>48</v>
      </c>
      <c r="K1" s="9">
        <f t="shared" ref="K1:L1" si="0">SUM(K4:K26)</f>
        <v>48</v>
      </c>
      <c r="L1" s="9">
        <f t="shared" si="0"/>
        <v>151.19999999999999</v>
      </c>
      <c r="M1" s="2"/>
      <c r="N1" s="2" t="s">
        <v>107</v>
      </c>
      <c r="O1" s="2"/>
      <c r="P1" s="2"/>
      <c r="Q1" s="2"/>
    </row>
    <row r="2" spans="1:18" x14ac:dyDescent="0.35">
      <c r="A2" s="2">
        <f>COUNTIF(R5:R25,"L.")</f>
        <v>21</v>
      </c>
      <c r="B2" s="2"/>
      <c r="C2" s="2"/>
      <c r="D2" s="2"/>
      <c r="E2" s="2">
        <f>SUMIF($R4:$R25,"L.",E4:E25)</f>
        <v>61</v>
      </c>
      <c r="F2" s="2"/>
      <c r="G2" s="2"/>
      <c r="H2" s="2" t="s">
        <v>75</v>
      </c>
      <c r="I2" s="11">
        <f>L2/J2</f>
        <v>3.15</v>
      </c>
      <c r="J2" s="9">
        <f>SUMIF($R4:$R25,"L.",J4:J25)</f>
        <v>48</v>
      </c>
      <c r="K2" s="9">
        <f t="shared" ref="K2:L2" si="1">SUMIF($R4:$R25,"L.",K4:K25)</f>
        <v>48</v>
      </c>
      <c r="L2" s="9">
        <f t="shared" si="1"/>
        <v>151.19999999999999</v>
      </c>
      <c r="M2" s="2"/>
      <c r="N2" s="2" t="s">
        <v>108</v>
      </c>
      <c r="O2" s="2"/>
      <c r="P2" s="2"/>
      <c r="Q2" s="2"/>
    </row>
    <row r="3" spans="1:18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x14ac:dyDescent="0.3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53</v>
      </c>
      <c r="H4" s="7" t="s">
        <v>44</v>
      </c>
      <c r="I4" s="7" t="s">
        <v>43</v>
      </c>
      <c r="J4" s="7" t="s">
        <v>51</v>
      </c>
      <c r="K4" s="7" t="s">
        <v>52</v>
      </c>
      <c r="L4" s="7" t="s">
        <v>71</v>
      </c>
      <c r="M4" s="7" t="s">
        <v>76</v>
      </c>
      <c r="N4" s="7" t="s">
        <v>77</v>
      </c>
      <c r="O4" s="7" t="s">
        <v>85</v>
      </c>
      <c r="P4" s="7" t="s">
        <v>100</v>
      </c>
      <c r="Q4" s="7" t="s">
        <v>3</v>
      </c>
      <c r="R4" s="7" t="s">
        <v>106</v>
      </c>
    </row>
    <row r="5" spans="1:18" x14ac:dyDescent="0.35">
      <c r="A5" s="2">
        <v>1</v>
      </c>
      <c r="B5" s="2" t="s">
        <v>104</v>
      </c>
      <c r="C5" s="2">
        <v>121</v>
      </c>
      <c r="D5" s="6" t="s">
        <v>40</v>
      </c>
      <c r="E5" s="3">
        <v>3</v>
      </c>
      <c r="F5" s="5" t="s">
        <v>34</v>
      </c>
      <c r="G5" s="5"/>
      <c r="H5" s="2" t="s">
        <v>50</v>
      </c>
      <c r="I5" s="9">
        <f t="shared" ref="I5:I12" si="2">VLOOKUP(F5,GradeTable,2,FALSE)</f>
        <v>3.3</v>
      </c>
      <c r="J5" s="9">
        <f t="shared" ref="J5:J12" si="3">IF(ISBLANK($E5),0,VLOOKUP(F5,GradeTable,3,FALSE)*$E5)</f>
        <v>3</v>
      </c>
      <c r="K5" s="9">
        <v>3</v>
      </c>
      <c r="L5" s="2">
        <f t="shared" ref="L5:L12" si="4">I5*K5</f>
        <v>9.8999999999999986</v>
      </c>
      <c r="M5" s="2" t="str">
        <f t="shared" ref="M5:M25" si="5">LEFT(H5,2)</f>
        <v>00</v>
      </c>
      <c r="N5" s="2" t="str">
        <f t="shared" ref="N5:N25" si="6">RIGHT(H5,2)</f>
        <v>TR</v>
      </c>
      <c r="O5" s="2" t="s">
        <v>98</v>
      </c>
      <c r="P5" s="2"/>
      <c r="Q5" s="6" t="s">
        <v>78</v>
      </c>
      <c r="R5" s="2" t="s">
        <v>105</v>
      </c>
    </row>
    <row r="6" spans="1:18" x14ac:dyDescent="0.35">
      <c r="A6" s="2">
        <f>A5+1</f>
        <v>2</v>
      </c>
      <c r="B6" s="2" t="s">
        <v>104</v>
      </c>
      <c r="C6" s="2">
        <v>101</v>
      </c>
      <c r="D6" s="6" t="s">
        <v>39</v>
      </c>
      <c r="E6" s="3">
        <v>3</v>
      </c>
      <c r="F6" s="5" t="s">
        <v>28</v>
      </c>
      <c r="G6" s="5"/>
      <c r="H6" s="2" t="s">
        <v>50</v>
      </c>
      <c r="I6" s="9">
        <f t="shared" si="2"/>
        <v>4</v>
      </c>
      <c r="J6" s="9">
        <f t="shared" si="3"/>
        <v>3</v>
      </c>
      <c r="K6" s="9">
        <v>3</v>
      </c>
      <c r="L6" s="2">
        <f t="shared" si="4"/>
        <v>12</v>
      </c>
      <c r="M6" s="2" t="str">
        <f t="shared" si="5"/>
        <v>00</v>
      </c>
      <c r="N6" s="2" t="str">
        <f t="shared" si="6"/>
        <v>TR</v>
      </c>
      <c r="O6" s="2" t="s">
        <v>98</v>
      </c>
      <c r="P6" s="2"/>
      <c r="Q6" s="6" t="s">
        <v>79</v>
      </c>
      <c r="R6" s="2" t="s">
        <v>105</v>
      </c>
    </row>
    <row r="7" spans="1:18" x14ac:dyDescent="0.35">
      <c r="A7" s="2">
        <f t="shared" ref="A7:A25" si="7">A6+1</f>
        <v>3</v>
      </c>
      <c r="B7" s="2" t="s">
        <v>103</v>
      </c>
      <c r="C7" s="2">
        <v>131</v>
      </c>
      <c r="D7" s="6" t="s">
        <v>41</v>
      </c>
      <c r="E7" s="3">
        <v>3</v>
      </c>
      <c r="F7" s="5" t="s">
        <v>28</v>
      </c>
      <c r="G7" s="5"/>
      <c r="H7" s="2" t="s">
        <v>50</v>
      </c>
      <c r="I7" s="9">
        <f t="shared" si="2"/>
        <v>4</v>
      </c>
      <c r="J7" s="9">
        <f t="shared" si="3"/>
        <v>3</v>
      </c>
      <c r="K7" s="9">
        <v>3</v>
      </c>
      <c r="L7" s="2">
        <f t="shared" si="4"/>
        <v>12</v>
      </c>
      <c r="M7" s="2" t="str">
        <f t="shared" si="5"/>
        <v>00</v>
      </c>
      <c r="N7" s="2" t="str">
        <f t="shared" si="6"/>
        <v>TR</v>
      </c>
      <c r="O7" s="2" t="s">
        <v>99</v>
      </c>
      <c r="P7" s="2" t="s">
        <v>86</v>
      </c>
      <c r="Q7" s="6" t="s">
        <v>91</v>
      </c>
      <c r="R7" s="2" t="s">
        <v>105</v>
      </c>
    </row>
    <row r="8" spans="1:18" x14ac:dyDescent="0.35">
      <c r="A8" s="2">
        <f t="shared" si="7"/>
        <v>4</v>
      </c>
      <c r="B8" s="2" t="s">
        <v>102</v>
      </c>
      <c r="C8" s="2">
        <v>145</v>
      </c>
      <c r="D8" s="6" t="s">
        <v>42</v>
      </c>
      <c r="E8" s="3">
        <v>3</v>
      </c>
      <c r="F8" s="5" t="s">
        <v>28</v>
      </c>
      <c r="G8" s="5"/>
      <c r="H8" s="2" t="s">
        <v>50</v>
      </c>
      <c r="I8" s="9">
        <f t="shared" si="2"/>
        <v>4</v>
      </c>
      <c r="J8" s="9">
        <f t="shared" si="3"/>
        <v>3</v>
      </c>
      <c r="K8" s="9">
        <v>3</v>
      </c>
      <c r="L8" s="2">
        <f t="shared" si="4"/>
        <v>12</v>
      </c>
      <c r="M8" s="2" t="str">
        <f t="shared" si="5"/>
        <v>00</v>
      </c>
      <c r="N8" s="2" t="str">
        <f t="shared" si="6"/>
        <v>TR</v>
      </c>
      <c r="O8" s="2" t="s">
        <v>98</v>
      </c>
      <c r="P8" s="2"/>
      <c r="Q8" s="6" t="s">
        <v>80</v>
      </c>
      <c r="R8" s="2" t="s">
        <v>105</v>
      </c>
    </row>
    <row r="9" spans="1:18" x14ac:dyDescent="0.35">
      <c r="A9" s="2">
        <f t="shared" si="7"/>
        <v>5</v>
      </c>
      <c r="B9" s="2" t="s">
        <v>101</v>
      </c>
      <c r="C9" s="4">
        <v>2</v>
      </c>
      <c r="D9" s="6" t="s">
        <v>38</v>
      </c>
      <c r="E9" s="3">
        <v>3</v>
      </c>
      <c r="F9" s="5" t="s">
        <v>34</v>
      </c>
      <c r="G9" s="5"/>
      <c r="H9" s="2" t="s">
        <v>50</v>
      </c>
      <c r="I9" s="9">
        <f t="shared" si="2"/>
        <v>3.3</v>
      </c>
      <c r="J9" s="9">
        <f t="shared" si="3"/>
        <v>3</v>
      </c>
      <c r="K9" s="9">
        <v>3</v>
      </c>
      <c r="L9" s="2">
        <f t="shared" si="4"/>
        <v>9.8999999999999986</v>
      </c>
      <c r="M9" s="2" t="str">
        <f t="shared" si="5"/>
        <v>00</v>
      </c>
      <c r="N9" s="2" t="str">
        <f t="shared" si="6"/>
        <v>TR</v>
      </c>
      <c r="O9" s="2" t="s">
        <v>98</v>
      </c>
      <c r="P9" s="2" t="s">
        <v>84</v>
      </c>
      <c r="Q9" s="6" t="s">
        <v>83</v>
      </c>
      <c r="R9" s="2" t="s">
        <v>105</v>
      </c>
    </row>
    <row r="10" spans="1:18" x14ac:dyDescent="0.35">
      <c r="A10" s="2">
        <f t="shared" si="7"/>
        <v>6</v>
      </c>
      <c r="B10" s="2" t="s">
        <v>21</v>
      </c>
      <c r="C10" s="2">
        <v>111</v>
      </c>
      <c r="D10" s="6" t="s">
        <v>36</v>
      </c>
      <c r="E10" s="3">
        <v>3</v>
      </c>
      <c r="F10" s="5" t="s">
        <v>16</v>
      </c>
      <c r="G10" s="5"/>
      <c r="H10" s="2" t="s">
        <v>49</v>
      </c>
      <c r="I10" s="9">
        <f t="shared" si="2"/>
        <v>2.7</v>
      </c>
      <c r="J10" s="9">
        <f t="shared" si="3"/>
        <v>3</v>
      </c>
      <c r="K10" s="9">
        <v>3</v>
      </c>
      <c r="L10" s="2">
        <f t="shared" si="4"/>
        <v>8.1000000000000014</v>
      </c>
      <c r="M10" s="2" t="str">
        <f t="shared" si="5"/>
        <v>21</v>
      </c>
      <c r="N10" s="2" t="str">
        <f t="shared" si="6"/>
        <v>FA</v>
      </c>
      <c r="O10" s="2"/>
      <c r="P10" s="2" t="s">
        <v>87</v>
      </c>
      <c r="Q10" s="6" t="s">
        <v>92</v>
      </c>
      <c r="R10" s="2" t="s">
        <v>105</v>
      </c>
    </row>
    <row r="11" spans="1:18" x14ac:dyDescent="0.35">
      <c r="A11" s="2">
        <f t="shared" si="7"/>
        <v>7</v>
      </c>
      <c r="B11" s="2" t="s">
        <v>23</v>
      </c>
      <c r="C11" s="2">
        <v>102</v>
      </c>
      <c r="D11" s="6" t="s">
        <v>37</v>
      </c>
      <c r="E11" s="3">
        <v>3</v>
      </c>
      <c r="F11" s="5" t="s">
        <v>25</v>
      </c>
      <c r="G11" s="5"/>
      <c r="H11" s="2" t="s">
        <v>49</v>
      </c>
      <c r="I11" s="9">
        <f t="shared" si="2"/>
        <v>3.7</v>
      </c>
      <c r="J11" s="9">
        <f t="shared" si="3"/>
        <v>3</v>
      </c>
      <c r="K11" s="9">
        <v>3</v>
      </c>
      <c r="L11" s="2">
        <f t="shared" si="4"/>
        <v>11.100000000000001</v>
      </c>
      <c r="M11" s="2" t="str">
        <f t="shared" si="5"/>
        <v>21</v>
      </c>
      <c r="N11" s="2" t="str">
        <f t="shared" si="6"/>
        <v>FA</v>
      </c>
      <c r="O11" s="2"/>
      <c r="P11" s="2" t="s">
        <v>88</v>
      </c>
      <c r="Q11" s="6" t="s">
        <v>97</v>
      </c>
      <c r="R11" s="2" t="s">
        <v>105</v>
      </c>
    </row>
    <row r="12" spans="1:18" x14ac:dyDescent="0.35">
      <c r="A12" s="2">
        <f t="shared" si="7"/>
        <v>8</v>
      </c>
      <c r="B12" s="2" t="s">
        <v>23</v>
      </c>
      <c r="C12" s="2">
        <v>101</v>
      </c>
      <c r="D12" s="6" t="s">
        <v>24</v>
      </c>
      <c r="E12" s="3">
        <v>3</v>
      </c>
      <c r="F12" s="5" t="s">
        <v>25</v>
      </c>
      <c r="G12" s="5"/>
      <c r="H12" s="2" t="s">
        <v>47</v>
      </c>
      <c r="I12" s="9">
        <f t="shared" si="2"/>
        <v>3.7</v>
      </c>
      <c r="J12" s="9">
        <f t="shared" si="3"/>
        <v>3</v>
      </c>
      <c r="K12" s="9">
        <v>3</v>
      </c>
      <c r="L12" s="2">
        <f t="shared" si="4"/>
        <v>11.100000000000001</v>
      </c>
      <c r="M12" s="2" t="str">
        <f t="shared" si="5"/>
        <v>22</v>
      </c>
      <c r="N12" s="2" t="str">
        <f t="shared" si="6"/>
        <v>SP</v>
      </c>
      <c r="O12" s="2"/>
      <c r="P12" s="2" t="s">
        <v>89</v>
      </c>
      <c r="Q12" s="6" t="s">
        <v>96</v>
      </c>
      <c r="R12" s="2" t="s">
        <v>105</v>
      </c>
    </row>
    <row r="13" spans="1:18" x14ac:dyDescent="0.35">
      <c r="A13" s="2">
        <f t="shared" si="7"/>
        <v>9</v>
      </c>
      <c r="B13" s="2" t="s">
        <v>6</v>
      </c>
      <c r="C13" s="2">
        <v>210</v>
      </c>
      <c r="D13" s="6" t="s">
        <v>7</v>
      </c>
      <c r="E13" s="3">
        <v>3</v>
      </c>
      <c r="F13" s="3">
        <v>0</v>
      </c>
      <c r="G13" s="3"/>
      <c r="H13" s="3" t="s">
        <v>45</v>
      </c>
      <c r="I13" s="9" t="s">
        <v>70</v>
      </c>
      <c r="J13" s="9" t="s">
        <v>69</v>
      </c>
      <c r="K13" s="2" t="s">
        <v>72</v>
      </c>
      <c r="L13" s="2" t="s">
        <v>73</v>
      </c>
      <c r="M13" s="2" t="str">
        <f t="shared" si="5"/>
        <v>22</v>
      </c>
      <c r="N13" s="2" t="str">
        <f t="shared" si="6"/>
        <v>FA</v>
      </c>
      <c r="O13" s="2"/>
      <c r="P13" s="2"/>
      <c r="Q13" s="6" t="s">
        <v>7</v>
      </c>
      <c r="R13" s="2" t="s">
        <v>105</v>
      </c>
    </row>
    <row r="14" spans="1:18" x14ac:dyDescent="0.35">
      <c r="A14" s="2">
        <f t="shared" si="7"/>
        <v>10</v>
      </c>
      <c r="B14" s="2" t="s">
        <v>17</v>
      </c>
      <c r="C14" s="2">
        <v>228</v>
      </c>
      <c r="D14" s="6" t="s">
        <v>18</v>
      </c>
      <c r="E14" s="3">
        <v>3</v>
      </c>
      <c r="F14" s="5" t="s">
        <v>19</v>
      </c>
      <c r="G14" s="5"/>
      <c r="H14" s="2" t="s">
        <v>47</v>
      </c>
      <c r="I14" s="9">
        <f>VLOOKUP(F14,GradeTable,2,FALSE)</f>
        <v>2</v>
      </c>
      <c r="J14" s="9">
        <f>IF(ISBLANK($E14),0,VLOOKUP(F14,GradeTable,3,FALSE)*$E14)</f>
        <v>3</v>
      </c>
      <c r="K14" s="9">
        <v>3</v>
      </c>
      <c r="L14" s="2">
        <f>I14*K14</f>
        <v>6</v>
      </c>
      <c r="M14" s="2" t="str">
        <f t="shared" si="5"/>
        <v>22</v>
      </c>
      <c r="N14" s="2" t="str">
        <f t="shared" si="6"/>
        <v>SP</v>
      </c>
      <c r="O14" s="2"/>
      <c r="P14" s="2"/>
      <c r="Q14" s="6" t="s">
        <v>18</v>
      </c>
      <c r="R14" s="2" t="s">
        <v>105</v>
      </c>
    </row>
    <row r="15" spans="1:18" x14ac:dyDescent="0.35">
      <c r="A15" s="2">
        <f t="shared" si="7"/>
        <v>11</v>
      </c>
      <c r="B15" s="2" t="s">
        <v>26</v>
      </c>
      <c r="C15" s="2">
        <v>130</v>
      </c>
      <c r="D15" s="6" t="s">
        <v>27</v>
      </c>
      <c r="E15" s="3">
        <v>3</v>
      </c>
      <c r="F15" s="5" t="s">
        <v>28</v>
      </c>
      <c r="G15" s="5"/>
      <c r="H15" s="2" t="s">
        <v>47</v>
      </c>
      <c r="I15" s="9">
        <f>VLOOKUP(F15,GradeTable,2,FALSE)</f>
        <v>4</v>
      </c>
      <c r="J15" s="9">
        <f>IF(ISBLANK($E15),0,VLOOKUP(F15,GradeTable,3,FALSE)*$E15)</f>
        <v>3</v>
      </c>
      <c r="K15" s="9">
        <v>3</v>
      </c>
      <c r="L15" s="2">
        <f>I15*K15</f>
        <v>12</v>
      </c>
      <c r="M15" s="2" t="str">
        <f t="shared" si="5"/>
        <v>22</v>
      </c>
      <c r="N15" s="2" t="str">
        <f t="shared" si="6"/>
        <v>SP</v>
      </c>
      <c r="O15" s="2"/>
      <c r="P15" s="2"/>
      <c r="Q15" s="6" t="s">
        <v>27</v>
      </c>
      <c r="R15" s="2" t="s">
        <v>105</v>
      </c>
    </row>
    <row r="16" spans="1:18" x14ac:dyDescent="0.35">
      <c r="A16" s="2">
        <f t="shared" si="7"/>
        <v>12</v>
      </c>
      <c r="B16" s="2" t="s">
        <v>17</v>
      </c>
      <c r="C16" s="2">
        <v>227</v>
      </c>
      <c r="D16" s="6" t="s">
        <v>31</v>
      </c>
      <c r="E16" s="3">
        <v>3</v>
      </c>
      <c r="F16" s="5" t="s">
        <v>16</v>
      </c>
      <c r="G16" s="5"/>
      <c r="H16" s="2" t="s">
        <v>49</v>
      </c>
      <c r="I16" s="9">
        <f>VLOOKUP(F16,GradeTable,2,FALSE)</f>
        <v>2.7</v>
      </c>
      <c r="J16" s="9">
        <f>IF(ISBLANK($E16),0,VLOOKUP(F16,GradeTable,3,FALSE)*$E16)</f>
        <v>3</v>
      </c>
      <c r="K16" s="9">
        <v>3</v>
      </c>
      <c r="L16" s="2">
        <f>I16*K16</f>
        <v>8.1000000000000014</v>
      </c>
      <c r="M16" s="2" t="str">
        <f t="shared" si="5"/>
        <v>21</v>
      </c>
      <c r="N16" s="2" t="str">
        <f t="shared" si="6"/>
        <v>FA</v>
      </c>
      <c r="O16" s="2"/>
      <c r="P16" s="2"/>
      <c r="Q16" s="6" t="s">
        <v>81</v>
      </c>
      <c r="R16" s="2" t="s">
        <v>105</v>
      </c>
    </row>
    <row r="17" spans="1:18" x14ac:dyDescent="0.35">
      <c r="A17" s="2">
        <f t="shared" si="7"/>
        <v>13</v>
      </c>
      <c r="B17" s="2" t="s">
        <v>8</v>
      </c>
      <c r="C17" s="2">
        <v>350</v>
      </c>
      <c r="D17" s="6" t="s">
        <v>9</v>
      </c>
      <c r="E17" s="3">
        <v>3</v>
      </c>
      <c r="F17" s="3">
        <v>0</v>
      </c>
      <c r="G17" s="3"/>
      <c r="H17" s="3" t="s">
        <v>45</v>
      </c>
      <c r="I17" s="9" t="s">
        <v>70</v>
      </c>
      <c r="J17" s="9" t="s">
        <v>69</v>
      </c>
      <c r="K17" s="2" t="s">
        <v>72</v>
      </c>
      <c r="L17" s="2" t="s">
        <v>73</v>
      </c>
      <c r="M17" s="2" t="str">
        <f t="shared" si="5"/>
        <v>22</v>
      </c>
      <c r="N17" s="2" t="str">
        <f t="shared" si="6"/>
        <v>FA</v>
      </c>
      <c r="O17" s="2"/>
      <c r="P17" s="2"/>
      <c r="Q17" s="6" t="s">
        <v>9</v>
      </c>
      <c r="R17" s="2" t="s">
        <v>105</v>
      </c>
    </row>
    <row r="18" spans="1:18" x14ac:dyDescent="0.35">
      <c r="A18" s="2">
        <f t="shared" si="7"/>
        <v>14</v>
      </c>
      <c r="B18" s="2" t="s">
        <v>10</v>
      </c>
      <c r="C18" s="2">
        <v>110</v>
      </c>
      <c r="D18" s="6" t="s">
        <v>11</v>
      </c>
      <c r="E18" s="3">
        <v>3</v>
      </c>
      <c r="F18" s="3">
        <v>0</v>
      </c>
      <c r="G18" s="3"/>
      <c r="H18" s="3" t="s">
        <v>45</v>
      </c>
      <c r="I18" s="9" t="s">
        <v>70</v>
      </c>
      <c r="J18" s="9" t="s">
        <v>69</v>
      </c>
      <c r="K18" s="2" t="s">
        <v>72</v>
      </c>
      <c r="L18" s="2" t="s">
        <v>73</v>
      </c>
      <c r="M18" s="2" t="str">
        <f t="shared" si="5"/>
        <v>22</v>
      </c>
      <c r="N18" s="2" t="str">
        <f t="shared" si="6"/>
        <v>FA</v>
      </c>
      <c r="O18" s="2"/>
      <c r="P18" s="2"/>
      <c r="Q18" s="6" t="s">
        <v>11</v>
      </c>
      <c r="R18" s="2" t="s">
        <v>105</v>
      </c>
    </row>
    <row r="19" spans="1:18" x14ac:dyDescent="0.35">
      <c r="A19" s="2">
        <f t="shared" si="7"/>
        <v>15</v>
      </c>
      <c r="B19" s="2" t="s">
        <v>8</v>
      </c>
      <c r="C19" s="2">
        <v>230</v>
      </c>
      <c r="D19" s="6" t="s">
        <v>20</v>
      </c>
      <c r="E19" s="3">
        <v>3</v>
      </c>
      <c r="F19" s="5" t="s">
        <v>19</v>
      </c>
      <c r="G19" s="5"/>
      <c r="H19" s="2" t="s">
        <v>47</v>
      </c>
      <c r="I19" s="9">
        <f>VLOOKUP(F19,GradeTable,2,FALSE)</f>
        <v>2</v>
      </c>
      <c r="J19" s="9">
        <f>IF(ISBLANK($E19),0,VLOOKUP(F19,GradeTable,3,FALSE)*$E19)</f>
        <v>3</v>
      </c>
      <c r="K19" s="9">
        <v>3</v>
      </c>
      <c r="L19" s="2">
        <f>I19*K19</f>
        <v>6</v>
      </c>
      <c r="M19" s="2" t="str">
        <f t="shared" si="5"/>
        <v>22</v>
      </c>
      <c r="N19" s="2" t="str">
        <f t="shared" si="6"/>
        <v>SP</v>
      </c>
      <c r="O19" s="2"/>
      <c r="P19" s="2"/>
      <c r="Q19" s="6" t="s">
        <v>82</v>
      </c>
      <c r="R19" s="2" t="s">
        <v>105</v>
      </c>
    </row>
    <row r="20" spans="1:18" x14ac:dyDescent="0.35">
      <c r="A20" s="2">
        <f t="shared" si="7"/>
        <v>16</v>
      </c>
      <c r="B20" s="2" t="s">
        <v>8</v>
      </c>
      <c r="C20" s="2">
        <v>240</v>
      </c>
      <c r="D20" s="6" t="s">
        <v>29</v>
      </c>
      <c r="E20" s="3">
        <v>3</v>
      </c>
      <c r="F20" s="5" t="s">
        <v>30</v>
      </c>
      <c r="G20" s="5"/>
      <c r="H20" s="2" t="s">
        <v>48</v>
      </c>
      <c r="I20" s="9">
        <f>VLOOKUP(F20,GradeTable,2,FALSE)</f>
        <v>3</v>
      </c>
      <c r="J20" s="9">
        <f>IF(ISBLANK($E20),0,VLOOKUP(F20,GradeTable,3,FALSE)*$E20)</f>
        <v>3</v>
      </c>
      <c r="K20" s="9">
        <v>3</v>
      </c>
      <c r="L20" s="2">
        <f>I20*K20</f>
        <v>9</v>
      </c>
      <c r="M20" s="2" t="str">
        <f t="shared" si="5"/>
        <v>22</v>
      </c>
      <c r="N20" s="2" t="str">
        <f t="shared" si="6"/>
        <v>JA</v>
      </c>
      <c r="O20" s="2"/>
      <c r="P20" s="2"/>
      <c r="Q20" s="6" t="s">
        <v>29</v>
      </c>
      <c r="R20" s="2" t="s">
        <v>105</v>
      </c>
    </row>
    <row r="21" spans="1:18" x14ac:dyDescent="0.35">
      <c r="A21" s="2">
        <f t="shared" si="7"/>
        <v>17</v>
      </c>
      <c r="B21" s="2" t="s">
        <v>14</v>
      </c>
      <c r="C21" s="2">
        <v>221</v>
      </c>
      <c r="D21" s="6" t="s">
        <v>15</v>
      </c>
      <c r="E21" s="3">
        <v>3</v>
      </c>
      <c r="F21" s="5" t="s">
        <v>16</v>
      </c>
      <c r="G21" s="5"/>
      <c r="H21" s="2" t="s">
        <v>46</v>
      </c>
      <c r="I21" s="9">
        <f>VLOOKUP(F21,GradeTable,2,FALSE)</f>
        <v>2.7</v>
      </c>
      <c r="J21" s="9">
        <f>IF(ISBLANK($E21),0,VLOOKUP(F21,GradeTable,3,FALSE)*$E21)</f>
        <v>3</v>
      </c>
      <c r="K21" s="9">
        <v>3</v>
      </c>
      <c r="L21" s="2">
        <f>I21*K21</f>
        <v>8.1000000000000014</v>
      </c>
      <c r="M21" s="2" t="str">
        <f t="shared" si="5"/>
        <v>22</v>
      </c>
      <c r="N21" s="2" t="str">
        <f t="shared" si="6"/>
        <v>SM</v>
      </c>
      <c r="O21" s="2"/>
      <c r="P21" s="2" t="s">
        <v>84</v>
      </c>
      <c r="Q21" s="6" t="s">
        <v>95</v>
      </c>
      <c r="R21" s="2" t="s">
        <v>105</v>
      </c>
    </row>
    <row r="22" spans="1:18" x14ac:dyDescent="0.35">
      <c r="A22" s="2">
        <f t="shared" si="7"/>
        <v>18</v>
      </c>
      <c r="B22" s="2" t="s">
        <v>14</v>
      </c>
      <c r="C22" s="2">
        <v>221</v>
      </c>
      <c r="D22" s="6" t="s">
        <v>15</v>
      </c>
      <c r="E22" s="3">
        <v>0</v>
      </c>
      <c r="F22" s="5" t="s">
        <v>35</v>
      </c>
      <c r="G22" s="5" t="s">
        <v>54</v>
      </c>
      <c r="H22" s="2" t="s">
        <v>49</v>
      </c>
      <c r="I22" s="9">
        <f>VLOOKUP(F22,GradeTable,2,FALSE)</f>
        <v>0</v>
      </c>
      <c r="J22" s="9">
        <f>IF(ISBLANK($E22),0,VLOOKUP(F22,GradeTable,3,FALSE)*$E22)</f>
        <v>0</v>
      </c>
      <c r="K22" s="9">
        <v>0</v>
      </c>
      <c r="L22" s="2">
        <f>I22*K22</f>
        <v>0</v>
      </c>
      <c r="M22" s="2" t="str">
        <f t="shared" si="5"/>
        <v>21</v>
      </c>
      <c r="N22" s="2" t="str">
        <f t="shared" si="6"/>
        <v>FA</v>
      </c>
      <c r="O22" s="2"/>
      <c r="P22" s="2" t="s">
        <v>84</v>
      </c>
      <c r="Q22" s="6" t="s">
        <v>95</v>
      </c>
      <c r="R22" s="2" t="s">
        <v>105</v>
      </c>
    </row>
    <row r="23" spans="1:18" x14ac:dyDescent="0.35">
      <c r="A23" s="2">
        <f t="shared" si="7"/>
        <v>19</v>
      </c>
      <c r="B23" s="2" t="s">
        <v>32</v>
      </c>
      <c r="C23" s="2">
        <v>201</v>
      </c>
      <c r="D23" s="6" t="s">
        <v>33</v>
      </c>
      <c r="E23" s="3">
        <v>3</v>
      </c>
      <c r="F23" s="5" t="s">
        <v>34</v>
      </c>
      <c r="G23" s="5"/>
      <c r="H23" s="2" t="s">
        <v>49</v>
      </c>
      <c r="I23" s="9">
        <f>VLOOKUP(F23,GradeTable,2,FALSE)</f>
        <v>3.3</v>
      </c>
      <c r="J23" s="9">
        <f>IF(ISBLANK($E23),0,VLOOKUP(F23,GradeTable,3,FALSE)*$E23)</f>
        <v>3</v>
      </c>
      <c r="K23" s="9">
        <v>3</v>
      </c>
      <c r="L23" s="2">
        <f>I23*K23</f>
        <v>9.8999999999999986</v>
      </c>
      <c r="M23" s="2" t="str">
        <f t="shared" si="5"/>
        <v>21</v>
      </c>
      <c r="N23" s="2" t="str">
        <f t="shared" si="6"/>
        <v>FA</v>
      </c>
      <c r="O23" s="2"/>
      <c r="P23" s="2"/>
      <c r="Q23" s="6" t="s">
        <v>33</v>
      </c>
      <c r="R23" s="2" t="s">
        <v>105</v>
      </c>
    </row>
    <row r="24" spans="1:18" x14ac:dyDescent="0.35">
      <c r="A24" s="2">
        <f t="shared" si="7"/>
        <v>20</v>
      </c>
      <c r="B24" s="2" t="s">
        <v>12</v>
      </c>
      <c r="C24" s="2">
        <v>115</v>
      </c>
      <c r="D24" s="6" t="s">
        <v>13</v>
      </c>
      <c r="E24" s="3">
        <v>4</v>
      </c>
      <c r="F24" s="3">
        <v>0</v>
      </c>
      <c r="G24" s="3"/>
      <c r="H24" s="3" t="s">
        <v>45</v>
      </c>
      <c r="I24" s="9" t="s">
        <v>70</v>
      </c>
      <c r="J24" s="9" t="s">
        <v>69</v>
      </c>
      <c r="K24" s="2" t="s">
        <v>72</v>
      </c>
      <c r="L24" s="2" t="s">
        <v>73</v>
      </c>
      <c r="M24" s="2" t="str">
        <f t="shared" si="5"/>
        <v>22</v>
      </c>
      <c r="N24" s="2" t="str">
        <f t="shared" si="6"/>
        <v>FA</v>
      </c>
      <c r="O24" s="2"/>
      <c r="P24" s="2" t="s">
        <v>84</v>
      </c>
      <c r="Q24" s="6" t="s">
        <v>94</v>
      </c>
      <c r="R24" s="2" t="s">
        <v>105</v>
      </c>
    </row>
    <row r="25" spans="1:18" x14ac:dyDescent="0.35">
      <c r="A25" s="2">
        <f t="shared" si="7"/>
        <v>21</v>
      </c>
      <c r="B25" s="2" t="s">
        <v>21</v>
      </c>
      <c r="C25" s="2">
        <v>221</v>
      </c>
      <c r="D25" s="6" t="s">
        <v>22</v>
      </c>
      <c r="E25" s="3">
        <v>3</v>
      </c>
      <c r="F25" s="5" t="s">
        <v>19</v>
      </c>
      <c r="G25" s="5"/>
      <c r="H25" s="2" t="s">
        <v>47</v>
      </c>
      <c r="I25" s="9">
        <f>VLOOKUP(F25,GradeTable,2,FALSE)</f>
        <v>2</v>
      </c>
      <c r="J25" s="9">
        <f>IF(ISBLANK($E25),0,VLOOKUP(F25,GradeTable,3,FALSE)*$E25)</f>
        <v>3</v>
      </c>
      <c r="K25" s="9">
        <v>3</v>
      </c>
      <c r="L25" s="2">
        <f>I25*K25</f>
        <v>6</v>
      </c>
      <c r="M25" s="2" t="str">
        <f t="shared" si="5"/>
        <v>22</v>
      </c>
      <c r="N25" s="2" t="str">
        <f t="shared" si="6"/>
        <v>SP</v>
      </c>
      <c r="O25" s="2"/>
      <c r="P25" s="2" t="s">
        <v>90</v>
      </c>
      <c r="Q25" s="6" t="s">
        <v>93</v>
      </c>
      <c r="R25" s="2" t="s">
        <v>105</v>
      </c>
    </row>
    <row r="26" spans="1:18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8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8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8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8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8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8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8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8" ht="15.5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8" x14ac:dyDescent="0.3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8" x14ac:dyDescent="0.3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8" x14ac:dyDescent="0.3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8" x14ac:dyDescent="0.3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3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3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3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3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3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3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3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3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3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15.5" x14ac:dyDescent="0.3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</sheetData>
  <sortState xmlns:xlrd2="http://schemas.microsoft.com/office/spreadsheetml/2017/richdata2" ref="A5:Q25">
    <sortCondition ref="Q5:Q25"/>
    <sortCondition ref="A5:A25"/>
  </sortState>
  <pageMargins left="0.7" right="0.7" top="0.75" bottom="0.75" header="0.3" footer="0.3"/>
  <pageSetup orientation="landscape" r:id="rId1"/>
  <headerFooter>
    <oddHeader>&amp;LEmily Vaughn&amp;CPrinciples of Computing &amp; IT&amp;RDate : &amp;D</oddHeader>
    <oddFooter>&amp;LFile : &amp;F&amp;CPage : &amp;P of &amp;N&amp;RSheet : &amp;[&amp;A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025AE-D9A1-4991-95F4-F5B6B040E094}">
  <dimension ref="A1:G43"/>
  <sheetViews>
    <sheetView workbookViewId="0">
      <pane ySplit="1" topLeftCell="A2" activePane="bottomLeft" state="frozen"/>
      <selection pane="bottomLeft" activeCell="H18" sqref="H18"/>
    </sheetView>
  </sheetViews>
  <sheetFormatPr defaultRowHeight="14.5" x14ac:dyDescent="0.35"/>
  <sheetData>
    <row r="1" spans="1:7" x14ac:dyDescent="0.35">
      <c r="A1" s="8" t="s">
        <v>5</v>
      </c>
      <c r="B1" s="8" t="s">
        <v>55</v>
      </c>
      <c r="C1" s="8" t="s">
        <v>56</v>
      </c>
      <c r="D1" s="8" t="s">
        <v>57</v>
      </c>
      <c r="E1" s="2" t="s">
        <v>68</v>
      </c>
      <c r="F1" s="2"/>
      <c r="G1" s="2"/>
    </row>
    <row r="2" spans="1:7" x14ac:dyDescent="0.35">
      <c r="A2" s="2" t="s">
        <v>28</v>
      </c>
      <c r="B2" s="2">
        <v>4</v>
      </c>
      <c r="C2" s="2">
        <v>1</v>
      </c>
      <c r="D2" s="2">
        <v>1</v>
      </c>
      <c r="E2" s="3">
        <v>1</v>
      </c>
      <c r="F2" s="3"/>
      <c r="G2" s="2"/>
    </row>
    <row r="3" spans="1:7" x14ac:dyDescent="0.35">
      <c r="A3" s="2" t="s">
        <v>25</v>
      </c>
      <c r="B3" s="2">
        <v>3.7</v>
      </c>
      <c r="C3" s="2">
        <v>1</v>
      </c>
      <c r="D3" s="2">
        <v>1</v>
      </c>
      <c r="E3" s="3">
        <v>2</v>
      </c>
      <c r="F3" s="3"/>
      <c r="G3" s="2"/>
    </row>
    <row r="4" spans="1:7" x14ac:dyDescent="0.35">
      <c r="A4" s="2" t="s">
        <v>34</v>
      </c>
      <c r="B4" s="2">
        <v>3.3</v>
      </c>
      <c r="C4" s="2">
        <v>1</v>
      </c>
      <c r="D4" s="2">
        <v>1</v>
      </c>
      <c r="E4" s="3">
        <v>3</v>
      </c>
      <c r="F4" s="3"/>
      <c r="G4" s="2"/>
    </row>
    <row r="5" spans="1:7" ht="15" customHeight="1" x14ac:dyDescent="0.35">
      <c r="A5" s="2" t="s">
        <v>30</v>
      </c>
      <c r="B5" s="2">
        <v>3</v>
      </c>
      <c r="C5" s="2">
        <v>1</v>
      </c>
      <c r="D5" s="2">
        <v>1</v>
      </c>
      <c r="E5" s="10">
        <f>E2+E4</f>
        <v>4</v>
      </c>
      <c r="F5" s="2"/>
      <c r="G5" s="2"/>
    </row>
    <row r="6" spans="1:7" ht="15" customHeight="1" x14ac:dyDescent="0.35">
      <c r="A6" s="2" t="s">
        <v>16</v>
      </c>
      <c r="B6" s="2">
        <v>2.7</v>
      </c>
      <c r="C6" s="2">
        <v>1</v>
      </c>
      <c r="D6" s="2">
        <v>1</v>
      </c>
      <c r="E6" s="10">
        <v>5</v>
      </c>
      <c r="F6" s="2"/>
      <c r="G6" s="2"/>
    </row>
    <row r="7" spans="1:7" x14ac:dyDescent="0.35">
      <c r="A7" s="2" t="s">
        <v>58</v>
      </c>
      <c r="B7" s="2">
        <v>2.2999999999999998</v>
      </c>
      <c r="C7" s="2">
        <v>1</v>
      </c>
      <c r="D7" s="2">
        <v>1</v>
      </c>
      <c r="E7" s="10">
        <v>6</v>
      </c>
      <c r="F7" s="2"/>
      <c r="G7" s="2"/>
    </row>
    <row r="8" spans="1:7" x14ac:dyDescent="0.35">
      <c r="A8" s="2" t="s">
        <v>19</v>
      </c>
      <c r="B8" s="2">
        <v>2</v>
      </c>
      <c r="C8" s="2">
        <v>1</v>
      </c>
      <c r="D8" s="2">
        <v>1</v>
      </c>
      <c r="E8" s="10">
        <v>7</v>
      </c>
      <c r="F8" s="2"/>
      <c r="G8" s="2"/>
    </row>
    <row r="9" spans="1:7" x14ac:dyDescent="0.35">
      <c r="A9" s="2" t="s">
        <v>59</v>
      </c>
      <c r="B9" s="2">
        <v>1.7</v>
      </c>
      <c r="C9" s="2">
        <v>1</v>
      </c>
      <c r="D9" s="2">
        <v>1</v>
      </c>
      <c r="E9" s="10">
        <v>8</v>
      </c>
      <c r="F9" s="2"/>
      <c r="G9" s="2"/>
    </row>
    <row r="10" spans="1:7" x14ac:dyDescent="0.35">
      <c r="A10" s="2" t="s">
        <v>60</v>
      </c>
      <c r="B10" s="2">
        <v>1.3</v>
      </c>
      <c r="C10" s="2">
        <v>1</v>
      </c>
      <c r="D10" s="2">
        <v>1</v>
      </c>
      <c r="E10" s="10">
        <v>9</v>
      </c>
      <c r="F10" s="2"/>
      <c r="G10" s="2"/>
    </row>
    <row r="11" spans="1:7" x14ac:dyDescent="0.35">
      <c r="A11" s="2" t="s">
        <v>61</v>
      </c>
      <c r="B11" s="2">
        <v>1</v>
      </c>
      <c r="C11" s="2">
        <v>1</v>
      </c>
      <c r="D11" s="2">
        <v>1</v>
      </c>
      <c r="E11" s="10">
        <v>10</v>
      </c>
      <c r="F11" s="2"/>
      <c r="G11" s="2"/>
    </row>
    <row r="12" spans="1:7" x14ac:dyDescent="0.35">
      <c r="A12" s="2" t="s">
        <v>62</v>
      </c>
      <c r="B12" s="2">
        <v>0.7</v>
      </c>
      <c r="C12" s="2">
        <v>1</v>
      </c>
      <c r="D12" s="2">
        <v>1</v>
      </c>
      <c r="E12" s="10">
        <v>11</v>
      </c>
      <c r="F12" s="2"/>
      <c r="G12" s="2"/>
    </row>
    <row r="13" spans="1:7" x14ac:dyDescent="0.35">
      <c r="A13" s="2" t="s">
        <v>35</v>
      </c>
      <c r="B13" s="2">
        <v>0</v>
      </c>
      <c r="C13" s="2">
        <v>1</v>
      </c>
      <c r="D13" s="2">
        <v>1</v>
      </c>
      <c r="E13" s="10">
        <v>12</v>
      </c>
      <c r="F13" s="2"/>
      <c r="G13" s="2"/>
    </row>
    <row r="14" spans="1:7" x14ac:dyDescent="0.35">
      <c r="A14" s="2" t="s">
        <v>63</v>
      </c>
      <c r="B14" s="2">
        <v>0</v>
      </c>
      <c r="C14" s="2">
        <v>0</v>
      </c>
      <c r="D14" s="2">
        <v>1</v>
      </c>
      <c r="E14" s="10">
        <v>13</v>
      </c>
      <c r="F14" s="2"/>
      <c r="G14" s="2"/>
    </row>
    <row r="15" spans="1:7" x14ac:dyDescent="0.35">
      <c r="A15" s="2" t="s">
        <v>64</v>
      </c>
      <c r="B15" s="2">
        <v>0</v>
      </c>
      <c r="C15" s="2">
        <v>0</v>
      </c>
      <c r="D15" s="2">
        <v>1</v>
      </c>
      <c r="E15" s="10">
        <v>14</v>
      </c>
      <c r="F15" s="2"/>
      <c r="G15" s="2"/>
    </row>
    <row r="16" spans="1:7" x14ac:dyDescent="0.35">
      <c r="A16" s="2" t="s">
        <v>65</v>
      </c>
      <c r="B16" s="2">
        <v>0</v>
      </c>
      <c r="C16" s="2">
        <v>0</v>
      </c>
      <c r="D16" s="2">
        <v>0</v>
      </c>
      <c r="E16" s="10">
        <v>15</v>
      </c>
      <c r="F16" s="2"/>
      <c r="G16" s="2"/>
    </row>
    <row r="17" spans="1:7" x14ac:dyDescent="0.35">
      <c r="A17" s="2" t="s">
        <v>66</v>
      </c>
      <c r="B17" s="2">
        <v>0</v>
      </c>
      <c r="C17" s="2">
        <v>0</v>
      </c>
      <c r="D17" s="2">
        <v>1</v>
      </c>
      <c r="E17" s="10">
        <v>16</v>
      </c>
      <c r="F17" s="2"/>
      <c r="G17" s="2"/>
    </row>
    <row r="18" spans="1:7" x14ac:dyDescent="0.35">
      <c r="A18" s="2" t="s">
        <v>67</v>
      </c>
      <c r="B18" s="2">
        <v>0</v>
      </c>
      <c r="C18" s="2">
        <v>0</v>
      </c>
      <c r="D18" s="2">
        <v>1</v>
      </c>
      <c r="E18" s="10">
        <v>18</v>
      </c>
      <c r="F18" s="2"/>
      <c r="G18" s="2"/>
    </row>
    <row r="19" spans="1:7" x14ac:dyDescent="0.35">
      <c r="A19" s="2"/>
      <c r="B19" s="2"/>
      <c r="C19" s="2"/>
      <c r="D19" s="2"/>
      <c r="E19" s="2"/>
      <c r="F19" s="2"/>
      <c r="G19" s="2"/>
    </row>
    <row r="20" spans="1:7" x14ac:dyDescent="0.35">
      <c r="A20" s="2"/>
      <c r="B20" s="2"/>
      <c r="C20" s="2"/>
      <c r="D20" s="2"/>
      <c r="E20" s="2"/>
      <c r="F20" s="2"/>
      <c r="G20" s="2"/>
    </row>
    <row r="21" spans="1:7" x14ac:dyDescent="0.35">
      <c r="A21" s="2"/>
      <c r="B21" s="2"/>
      <c r="C21" s="2"/>
      <c r="D21" s="2"/>
      <c r="E21" s="2"/>
      <c r="F21" s="2"/>
      <c r="G21" s="2"/>
    </row>
    <row r="22" spans="1:7" x14ac:dyDescent="0.35">
      <c r="A22" s="2"/>
      <c r="B22" s="2"/>
      <c r="C22" s="2"/>
      <c r="D22" s="2"/>
      <c r="E22" s="2"/>
      <c r="F22" s="2"/>
      <c r="G22" s="2"/>
    </row>
    <row r="23" spans="1:7" x14ac:dyDescent="0.35">
      <c r="A23" s="2"/>
      <c r="B23" s="2"/>
      <c r="C23" s="2"/>
      <c r="D23" s="2"/>
      <c r="E23" s="2"/>
      <c r="F23" s="2"/>
      <c r="G23" s="2"/>
    </row>
    <row r="24" spans="1:7" x14ac:dyDescent="0.35">
      <c r="A24" s="2"/>
      <c r="B24" s="2"/>
      <c r="C24" s="2"/>
      <c r="D24" s="2"/>
      <c r="E24" s="2"/>
      <c r="F24" s="2"/>
      <c r="G24" s="2"/>
    </row>
    <row r="25" spans="1:7" x14ac:dyDescent="0.35">
      <c r="A25" s="2"/>
      <c r="B25" s="2"/>
      <c r="C25" s="2"/>
      <c r="D25" s="2"/>
      <c r="E25" s="2"/>
      <c r="F25" s="2"/>
      <c r="G25" s="2"/>
    </row>
    <row r="26" spans="1:7" x14ac:dyDescent="0.35">
      <c r="A26" s="2"/>
      <c r="B26" s="2"/>
      <c r="C26" s="2"/>
      <c r="D26" s="2"/>
      <c r="E26" s="2"/>
      <c r="F26" s="2"/>
      <c r="G26" s="2"/>
    </row>
    <row r="27" spans="1:7" x14ac:dyDescent="0.35">
      <c r="A27" s="2"/>
      <c r="B27" s="2"/>
      <c r="C27" s="2"/>
      <c r="D27" s="2"/>
      <c r="E27" s="2"/>
      <c r="F27" s="2"/>
      <c r="G27" s="2"/>
    </row>
    <row r="28" spans="1:7" x14ac:dyDescent="0.35">
      <c r="A28" s="2"/>
      <c r="B28" s="2"/>
      <c r="C28" s="2"/>
      <c r="D28" s="2"/>
      <c r="E28" s="2"/>
      <c r="F28" s="2"/>
      <c r="G28" s="2"/>
    </row>
    <row r="29" spans="1:7" x14ac:dyDescent="0.35">
      <c r="A29" s="2"/>
      <c r="B29" s="2"/>
      <c r="C29" s="2"/>
      <c r="D29" s="2"/>
      <c r="E29" s="2"/>
      <c r="F29" s="2"/>
      <c r="G29" s="2"/>
    </row>
    <row r="30" spans="1:7" x14ac:dyDescent="0.35">
      <c r="A30" s="2"/>
      <c r="B30" s="2"/>
      <c r="C30" s="2"/>
      <c r="D30" s="2"/>
      <c r="E30" s="2"/>
      <c r="F30" s="2"/>
      <c r="G30" s="2"/>
    </row>
    <row r="31" spans="1:7" x14ac:dyDescent="0.35">
      <c r="A31" s="2"/>
      <c r="B31" s="2"/>
      <c r="C31" s="2"/>
      <c r="D31" s="2"/>
      <c r="E31" s="2"/>
      <c r="F31" s="2"/>
      <c r="G31" s="2"/>
    </row>
    <row r="32" spans="1:7" x14ac:dyDescent="0.35">
      <c r="A32" s="2"/>
      <c r="B32" s="2"/>
      <c r="C32" s="2"/>
      <c r="D32" s="2"/>
      <c r="E32" s="2"/>
      <c r="F32" s="2"/>
      <c r="G32" s="2"/>
    </row>
    <row r="33" spans="1:7" x14ac:dyDescent="0.35">
      <c r="A33" s="2"/>
      <c r="B33" s="2"/>
      <c r="C33" s="2"/>
      <c r="D33" s="2"/>
      <c r="E33" s="2"/>
      <c r="F33" s="2"/>
      <c r="G33" s="2"/>
    </row>
    <row r="34" spans="1:7" x14ac:dyDescent="0.35">
      <c r="A34" s="2"/>
      <c r="B34" s="2"/>
      <c r="C34" s="2"/>
      <c r="D34" s="2"/>
      <c r="E34" s="2"/>
      <c r="F34" s="2"/>
      <c r="G34" s="2"/>
    </row>
    <row r="35" spans="1:7" x14ac:dyDescent="0.35">
      <c r="A35" s="2"/>
      <c r="B35" s="2"/>
      <c r="C35" s="2"/>
      <c r="D35" s="2"/>
      <c r="E35" s="2"/>
      <c r="F35" s="2"/>
      <c r="G35" s="2"/>
    </row>
    <row r="36" spans="1:7" x14ac:dyDescent="0.35">
      <c r="A36" s="2"/>
      <c r="B36" s="2"/>
      <c r="C36" s="2"/>
      <c r="D36" s="2"/>
      <c r="E36" s="2"/>
      <c r="F36" s="2"/>
      <c r="G36" s="2"/>
    </row>
    <row r="37" spans="1:7" x14ac:dyDescent="0.35">
      <c r="A37" s="2"/>
      <c r="B37" s="2"/>
      <c r="C37" s="2"/>
      <c r="D37" s="2"/>
      <c r="E37" s="2"/>
      <c r="F37" s="2"/>
      <c r="G37" s="2"/>
    </row>
    <row r="38" spans="1:7" x14ac:dyDescent="0.35">
      <c r="A38" s="2"/>
      <c r="B38" s="2"/>
      <c r="C38" s="2"/>
      <c r="D38" s="2"/>
      <c r="E38" s="2"/>
      <c r="F38" s="2"/>
      <c r="G38" s="2"/>
    </row>
    <row r="39" spans="1:7" x14ac:dyDescent="0.35">
      <c r="A39" s="2"/>
      <c r="B39" s="2"/>
      <c r="C39" s="2"/>
      <c r="D39" s="2"/>
      <c r="E39" s="2"/>
      <c r="F39" s="2"/>
      <c r="G39" s="2"/>
    </row>
    <row r="40" spans="1:7" x14ac:dyDescent="0.35">
      <c r="A40" s="2"/>
      <c r="B40" s="2"/>
      <c r="C40" s="2"/>
      <c r="D40" s="2"/>
      <c r="E40" s="2"/>
      <c r="F40" s="2"/>
      <c r="G40" s="2"/>
    </row>
    <row r="41" spans="1:7" x14ac:dyDescent="0.35">
      <c r="A41" s="2"/>
      <c r="B41" s="2"/>
      <c r="C41" s="2"/>
      <c r="D41" s="2"/>
      <c r="E41" s="2"/>
      <c r="F41" s="2"/>
      <c r="G41" s="2"/>
    </row>
    <row r="42" spans="1:7" x14ac:dyDescent="0.35">
      <c r="A42" s="2"/>
      <c r="B42" s="2"/>
      <c r="C42" s="2"/>
      <c r="D42" s="2"/>
      <c r="E42" s="2"/>
      <c r="F42" s="2"/>
      <c r="G42" s="2"/>
    </row>
    <row r="43" spans="1:7" x14ac:dyDescent="0.35">
      <c r="A43" s="2"/>
      <c r="B43" s="2"/>
      <c r="C43" s="2"/>
      <c r="D43" s="2"/>
      <c r="E43" s="2"/>
      <c r="F43" s="2"/>
      <c r="G4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GPA</vt:lpstr>
      <vt:lpstr>Grade Table</vt:lpstr>
      <vt:lpstr>GradeTable</vt:lpstr>
      <vt:lpstr>GPA!Print_Titles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2022-10-10T22:54:27Z</dcterms:created>
  <dcterms:modified xsi:type="dcterms:W3CDTF">2022-10-26T22:51:49Z</dcterms:modified>
</cp:coreProperties>
</file>