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I:\myweb\Courses\BAN210\"/>
    </mc:Choice>
  </mc:AlternateContent>
  <xr:revisionPtr revIDLastSave="0" documentId="8_{E72A2437-AC8E-4E39-8BCE-8AA12B5415C3}" xr6:coauthVersionLast="47" xr6:coauthVersionMax="47" xr10:uidLastSave="{00000000-0000-0000-0000-000000000000}"/>
  <bookViews>
    <workbookView xWindow="-110" yWindow="-110" windowWidth="19420" windowHeight="10420" activeTab="4" xr2:uid="{00000000-000D-0000-FFFF-FFFF00000000}"/>
  </bookViews>
  <sheets>
    <sheet name="Documentation" sheetId="2" r:id="rId1"/>
    <sheet name="Instructions" sheetId="3" r:id="rId2"/>
    <sheet name="Sample" sheetId="5" r:id="rId3"/>
    <sheet name="Pivot Table" sheetId="8" r:id="rId4"/>
    <sheet name="My Budget" sheetId="7" r:id="rId5"/>
    <sheet name="Pds per Yr table" sheetId="6" r:id="rId6"/>
  </sheets>
  <definedNames>
    <definedName name="_xlnm.Print_Titles" localSheetId="2">Sample!$1:$1</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2" i="7" l="1"/>
  <c r="I22" i="7"/>
  <c r="J22" i="7"/>
  <c r="K22" i="7"/>
  <c r="G22" i="7"/>
  <c r="H21" i="7"/>
  <c r="I21" i="7"/>
  <c r="J21" i="7"/>
  <c r="K21" i="7"/>
  <c r="G21" i="7"/>
  <c r="H20" i="7"/>
  <c r="I20" i="7"/>
  <c r="J20" i="7"/>
  <c r="K20" i="7"/>
  <c r="G20" i="7"/>
  <c r="K19" i="7"/>
  <c r="J19" i="7"/>
  <c r="I19" i="7"/>
  <c r="H19" i="7"/>
  <c r="G19" i="7"/>
  <c r="K16" i="7"/>
  <c r="K15" i="7"/>
  <c r="K14" i="7"/>
  <c r="K13" i="7"/>
  <c r="K12" i="7"/>
  <c r="K11" i="7"/>
  <c r="K10" i="7"/>
  <c r="K8" i="7"/>
  <c r="K7" i="7"/>
  <c r="K6" i="7"/>
  <c r="K5" i="7"/>
  <c r="K4" i="7"/>
  <c r="K3" i="7"/>
  <c r="K2" i="7"/>
  <c r="J16" i="7"/>
  <c r="J15" i="7"/>
  <c r="J14" i="7"/>
  <c r="J13" i="7"/>
  <c r="J12" i="7"/>
  <c r="J11" i="7"/>
  <c r="J10" i="7"/>
  <c r="J9" i="7"/>
  <c r="J8" i="7"/>
  <c r="J7" i="7"/>
  <c r="J6" i="7"/>
  <c r="J5" i="7"/>
  <c r="J4" i="7"/>
  <c r="J3" i="7"/>
  <c r="J2" i="7"/>
  <c r="I16" i="7"/>
  <c r="I15" i="7"/>
  <c r="I14" i="7"/>
  <c r="I13" i="7"/>
  <c r="I12" i="7"/>
  <c r="I11" i="7"/>
  <c r="I10" i="7"/>
  <c r="I9" i="7"/>
  <c r="I8" i="7"/>
  <c r="I7" i="7"/>
  <c r="I6" i="7"/>
  <c r="I5" i="7"/>
  <c r="I4" i="7"/>
  <c r="I3" i="7"/>
  <c r="I2" i="7"/>
  <c r="H16" i="7"/>
  <c r="H15" i="7"/>
  <c r="H14" i="7"/>
  <c r="H13" i="7"/>
  <c r="H12" i="7"/>
  <c r="H11" i="7"/>
  <c r="H10" i="7"/>
  <c r="H9" i="7"/>
  <c r="H8" i="7"/>
  <c r="H7" i="7"/>
  <c r="H6" i="7"/>
  <c r="H5" i="7"/>
  <c r="H4" i="7"/>
  <c r="H3" i="7"/>
  <c r="H2" i="7"/>
  <c r="G16" i="7"/>
  <c r="G15" i="7"/>
  <c r="G14" i="7"/>
  <c r="G13" i="7"/>
  <c r="G12" i="7"/>
  <c r="G11" i="7"/>
  <c r="G10" i="7"/>
  <c r="A26" i="3"/>
  <c r="B26" i="3"/>
  <c r="C2" i="3"/>
  <c r="C1" i="3"/>
  <c r="B6" i="2"/>
  <c r="B7" i="2" s="1"/>
  <c r="B2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J. Hitchcock</author>
    <author>AdminTest</author>
  </authors>
  <commentList>
    <comment ref="A1" authorId="0" shapeId="0" xr:uid="{660F3F3C-F0B0-483F-A228-BBD9047A089E}">
      <text>
        <r>
          <rPr>
            <b/>
            <sz val="9"/>
            <color indexed="81"/>
            <rFont val="Tahoma"/>
            <family val="2"/>
          </rPr>
          <t>consider setting up a Documentation sheet on all your spreadsheets</t>
        </r>
      </text>
    </comment>
    <comment ref="B5" authorId="1" shapeId="0" xr:uid="{00000000-0006-0000-0100-000001000000}">
      <text>
        <r>
          <rPr>
            <b/>
            <sz val="9"/>
            <color indexed="81"/>
            <rFont val="Tahoma"/>
            <family val="2"/>
          </rPr>
          <t>Enter the date you complete the work in mm/dd/yyyy format
This cell is formatted to display a "long date" format, so you can see the day of the week as well as the month name.
Do NOT type in the date in long format, take advantage of how Excel treats dates, e.g., Jan 1, 1900 is 1, Jan 2, 1900 is 2 and so on.</t>
        </r>
      </text>
    </comment>
    <comment ref="B6" authorId="1" shapeId="0" xr:uid="{00000000-0006-0000-0100-000002000000}">
      <text>
        <r>
          <rPr>
            <b/>
            <sz val="9"/>
            <color indexed="81"/>
            <rFont val="Tahoma"/>
            <family val="2"/>
          </rPr>
          <t>note use of =TODAY() function along with other Date &amp; Time functions</t>
        </r>
      </text>
    </comment>
    <comment ref="B7" authorId="1" shapeId="0" xr:uid="{00000000-0006-0000-0100-000003000000}">
      <text>
        <r>
          <rPr>
            <b/>
            <sz val="9"/>
            <color indexed="81"/>
            <rFont val="Tahoma"/>
            <family val="2"/>
          </rPr>
          <t>Learn the "pointing" method of entering a formula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AdminTest</author>
  </authors>
  <commentList>
    <comment ref="C1" authorId="0" shapeId="0" xr:uid="{00000000-0006-0000-0200-000001000000}">
      <text>
        <r>
          <rPr>
            <b/>
            <sz val="9"/>
            <color indexed="81"/>
            <rFont val="Tahoma"/>
            <family val="2"/>
          </rPr>
          <t>Use the "pointing method" to enter in a 3D reference</t>
        </r>
      </text>
    </comment>
    <comment ref="B4" authorId="0" shapeId="0" xr:uid="{00000000-0006-0000-0200-000002000000}">
      <text>
        <r>
          <rPr>
            <b/>
            <sz val="9"/>
            <color indexed="81"/>
            <rFont val="Tahoma"/>
            <family val="2"/>
          </rPr>
          <t>note use of Data Validation and Conditional Formatting</t>
        </r>
      </text>
    </comment>
  </commentList>
</comments>
</file>

<file path=xl/sharedStrings.xml><?xml version="1.0" encoding="utf-8"?>
<sst xmlns="http://schemas.openxmlformats.org/spreadsheetml/2006/main" count="177" uniqueCount="88">
  <si>
    <t>Name:</t>
  </si>
  <si>
    <t>Purpose:</t>
  </si>
  <si>
    <t>Date Completed:</t>
  </si>
  <si>
    <t>Today's Date:</t>
  </si>
  <si>
    <t>Age in Days:</t>
  </si>
  <si>
    <t>Completed by:</t>
  </si>
  <si>
    <t>Completed on:</t>
  </si>
  <si>
    <t>Step #</t>
  </si>
  <si>
    <t>Completed</t>
  </si>
  <si>
    <t>Instruction(s)</t>
  </si>
  <si>
    <t>step(s) completed</t>
  </si>
  <si>
    <t>percent of step(s) done</t>
  </si>
  <si>
    <t>entering data into cells</t>
  </si>
  <si>
    <t>formatting cells</t>
  </si>
  <si>
    <t>using functions</t>
  </si>
  <si>
    <t>sorting data</t>
  </si>
  <si>
    <t>Adjust the column widths of all the columns</t>
  </si>
  <si>
    <t>Update info on Documentation sheet; Group all the sheets; Add appropriate Headers &amp; Footers; adjust printout</t>
  </si>
  <si>
    <t>Type 1, 2, 3 in the 1st 3 cells, format with a comma/zero decimals, and use AutoFill for the rest of the records</t>
  </si>
  <si>
    <t>Sum up the totals, and compute the min &amp; max</t>
  </si>
  <si>
    <t>Ungroup the sheets; Save your work</t>
  </si>
  <si>
    <t>Format the numbers appropriately e.g., mileage w/ commas, zero decimals, $ values with currency two decimals</t>
  </si>
  <si>
    <t>Use the Format painter to format the new field name (Seq) the same way as the others</t>
  </si>
  <si>
    <t>Make final adjustments, "Freeze the panes", use "Rows to Repeat", check Print Preview one last time before submitting</t>
  </si>
  <si>
    <t>Excel 1 - basics - Expenses</t>
  </si>
  <si>
    <t>Lab Assignment</t>
  </si>
  <si>
    <t>demonstrate your understanding of basic XL techniques including:</t>
  </si>
  <si>
    <t>creating a pivot table</t>
  </si>
  <si>
    <t>Category</t>
  </si>
  <si>
    <t>Expense</t>
  </si>
  <si>
    <t>Budget</t>
  </si>
  <si>
    <t>Per</t>
  </si>
  <si>
    <t>Periods per Year</t>
  </si>
  <si>
    <t>Per Quarter</t>
  </si>
  <si>
    <t>Per Month</t>
  </si>
  <si>
    <t>Per Week</t>
  </si>
  <si>
    <t>Per Day</t>
  </si>
  <si>
    <t>Housing</t>
  </si>
  <si>
    <t>Food</t>
  </si>
  <si>
    <t>Transport</t>
  </si>
  <si>
    <t>Rent</t>
  </si>
  <si>
    <t>Electric</t>
  </si>
  <si>
    <t>Heat</t>
  </si>
  <si>
    <t>Groceries</t>
  </si>
  <si>
    <t>Restaurants</t>
  </si>
  <si>
    <t>Month</t>
  </si>
  <si>
    <t>Week</t>
  </si>
  <si>
    <t>Car payment</t>
  </si>
  <si>
    <t>Car insurance</t>
  </si>
  <si>
    <t>Gas</t>
  </si>
  <si>
    <t>Half</t>
  </si>
  <si>
    <t>Period</t>
  </si>
  <si>
    <t>Day</t>
  </si>
  <si>
    <t>Quarter</t>
  </si>
  <si>
    <t>Year</t>
  </si>
  <si>
    <t>Start with the "Sample" sheet; select the field names, and format them with Bold, Center, Wrap Text</t>
  </si>
  <si>
    <t>Use a VLOOKUP function to compute the Periods per Year, e.g., Month =&gt; 12, Week =&gt; 52, etc. for each expense</t>
  </si>
  <si>
    <t>Compute the rest of the fields, e.g., Multiply the Budget by Periods per Year to get the Annual amount</t>
  </si>
  <si>
    <t>Annual Amount</t>
  </si>
  <si>
    <t>Total</t>
  </si>
  <si>
    <t>Min</t>
  </si>
  <si>
    <t>Max</t>
  </si>
  <si>
    <t>Copy the "Sample" sheet, and rename the new sheet "My Budget"</t>
  </si>
  <si>
    <t>Change the data to better reflect your own budget - set this up for when you begin your 1st FT job (post-graduation)</t>
  </si>
  <si>
    <t>Insert additional rows to include more expenses - you need to have a minimum of 15 different expenses</t>
  </si>
  <si>
    <t>Insert a new column to the left of "Category".  Call this field "Seq" to keep track of the original Sequence of the records</t>
  </si>
  <si>
    <t>Sort the data using a Custom Sort - try sorting by Category and Expense</t>
  </si>
  <si>
    <t>Insert a Pivot table, add in the Category and Annual Amount</t>
  </si>
  <si>
    <t>Format the Pivot table appropriately; add a Pivot Chart  and choose an appropriate chart to explain your data</t>
  </si>
  <si>
    <t>Sort the Pivot table data appropriately to enhance the value of the table &amp; chart</t>
  </si>
  <si>
    <t>Format all the data using size 9 font; use "Freeze Panes" and "Rows to Repeat"</t>
  </si>
  <si>
    <t>Emily Vaughn</t>
  </si>
  <si>
    <t>y</t>
  </si>
  <si>
    <t>Seq</t>
  </si>
  <si>
    <t>1,2,3</t>
  </si>
  <si>
    <t>Vacation</t>
  </si>
  <si>
    <t>Clothing</t>
  </si>
  <si>
    <t>Pets</t>
  </si>
  <si>
    <t>Pet Bills</t>
  </si>
  <si>
    <t>Phone Bills</t>
  </si>
  <si>
    <t>Plumbing</t>
  </si>
  <si>
    <t>Personal Care</t>
  </si>
  <si>
    <t>Yearly</t>
  </si>
  <si>
    <t>Subscriptions</t>
  </si>
  <si>
    <t>Avg</t>
  </si>
  <si>
    <t>Row Labels</t>
  </si>
  <si>
    <t>Grand Total</t>
  </si>
  <si>
    <t>Sum of Annual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</si>
</sst>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43" formatCode="_(* #,##0.00_);_(* \(#,##0.00\);_(* &quot;-&quot;??_);_(@_)"/>
    <numFmt numFmtId="164" formatCode="_(* #,##0_);_(* \(#,##0\);_(* &quot;-&quot;??_);_(@_)"/>
    <numFmt numFmtId="165" formatCode="[$-F800]dddd\,\ mmmm\ dd\,\ yyyy"/>
  </numFmts>
  <fonts count="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b/>
      <sz val="9"/>
      <color indexed="81"/>
      <name val="Tahoma"/>
      <family val="2"/>
    </font>
    <font>
      <sz val="9"/>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rgb="FFCC99FF"/>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31">
    <xf numFmtId="0" fontId="0" fillId="0" borderId="0" xfId="0"/>
    <xf numFmtId="164" fontId="0" fillId="0" borderId="0" xfId="1" applyNumberFormat="1" applyFont="1"/>
    <xf numFmtId="165" fontId="0" fillId="0" borderId="0" xfId="0" applyNumberFormat="1"/>
    <xf numFmtId="0" fontId="3" fillId="0" borderId="0" xfId="0" applyFont="1"/>
    <xf numFmtId="0" fontId="4" fillId="0" borderId="0" xfId="0" applyFont="1"/>
    <xf numFmtId="0" fontId="5" fillId="0" borderId="0" xfId="0" applyFont="1"/>
    <xf numFmtId="165" fontId="4" fillId="0" borderId="0" xfId="0" applyNumberFormat="1" applyFont="1" applyAlignment="1">
      <alignment horizontal="left"/>
    </xf>
    <xf numFmtId="0" fontId="5" fillId="0" borderId="0" xfId="0" applyFont="1" applyAlignment="1">
      <alignment horizontal="center" wrapText="1"/>
    </xf>
    <xf numFmtId="164" fontId="4" fillId="0" borderId="0" xfId="1" applyNumberFormat="1" applyFont="1"/>
    <xf numFmtId="0" fontId="4" fillId="0" borderId="0" xfId="0" applyFont="1" applyAlignment="1">
      <alignment horizontal="center"/>
    </xf>
    <xf numFmtId="9" fontId="4" fillId="0" borderId="0" xfId="2" applyFont="1"/>
    <xf numFmtId="165" fontId="3" fillId="0" borderId="0" xfId="0" applyNumberFormat="1" applyFont="1"/>
    <xf numFmtId="0" fontId="0" fillId="0" borderId="0" xfId="0" applyAlignment="1">
      <alignment horizontal="left" indent="1"/>
    </xf>
    <xf numFmtId="0" fontId="2" fillId="0" borderId="0" xfId="0" applyFont="1" applyAlignment="1">
      <alignment horizontal="center" wrapText="1"/>
    </xf>
    <xf numFmtId="0" fontId="2" fillId="0" borderId="0" xfId="0" applyFont="1"/>
    <xf numFmtId="0" fontId="0" fillId="0" borderId="0" xfId="0" applyAlignment="1">
      <alignment vertical="center"/>
    </xf>
    <xf numFmtId="0" fontId="0" fillId="0" borderId="0" xfId="0" applyAlignment="1">
      <alignment wrapText="1"/>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vertical="center" wrapText="1"/>
    </xf>
    <xf numFmtId="0" fontId="7" fillId="0" borderId="0" xfId="0" applyFont="1"/>
    <xf numFmtId="44" fontId="7" fillId="0" borderId="0" xfId="3" applyFont="1" applyAlignment="1">
      <alignment vertical="center"/>
    </xf>
    <xf numFmtId="0" fontId="8" fillId="0" borderId="0" xfId="0" applyFont="1"/>
    <xf numFmtId="164" fontId="7" fillId="0" borderId="0" xfId="3" applyNumberFormat="1" applyFont="1" applyAlignment="1">
      <alignment vertical="center"/>
    </xf>
    <xf numFmtId="44" fontId="7" fillId="0" borderId="0" xfId="3" applyFont="1"/>
    <xf numFmtId="44" fontId="7" fillId="0" borderId="0" xfId="0" applyNumberFormat="1" applyFont="1" applyAlignment="1">
      <alignment vertical="center"/>
    </xf>
    <xf numFmtId="44" fontId="0" fillId="0" borderId="0" xfId="0" applyNumberFormat="1"/>
    <xf numFmtId="44" fontId="7" fillId="0" borderId="0" xfId="0" applyNumberFormat="1" applyFont="1"/>
    <xf numFmtId="0" fontId="0" fillId="0" borderId="0" xfId="0" pivotButton="1"/>
    <xf numFmtId="0" fontId="0" fillId="0" borderId="0" xfId="0" applyAlignment="1">
      <alignment horizontal="left"/>
    </xf>
    <xf numFmtId="0" fontId="2" fillId="2" borderId="0" xfId="0" applyFont="1" applyFill="1" applyAlignment="1">
      <alignment horizontal="center"/>
    </xf>
  </cellXfs>
  <cellStyles count="4">
    <cellStyle name="Comma" xfId="1" builtinId="3"/>
    <cellStyle name="Currency" xfId="3" builtinId="4"/>
    <cellStyle name="Normal" xfId="0" builtinId="0"/>
    <cellStyle name="Percent" xfId="2" builtinId="5"/>
  </cellStyles>
  <dxfs count="11">
    <dxf>
      <numFmt numFmtId="34" formatCode="_(&quot;$&quot;* #,##0.00_);_(&quot;$&quot;* \(#,##0.00\);_(&quot;$&quot;* &quot;-&quot;??_);_(@_)"/>
    </dxf>
    <dxf>
      <numFmt numFmtId="34" formatCode="_(&quot;$&quot;* #,##0.00_);_(&quot;$&quot;* \(#,##0.00\);_(&quot;$&quot;* &quot;-&quot;??_);_(@_)"/>
    </dxf>
    <dxf>
      <numFmt numFmtId="34" formatCode="_(&quot;$&quot;* #,##0.00_);_(&quot;$&quot;* \(#,##0.00\);_(&quot;$&quot;* &quot;-&quot;??_);_(@_)"/>
    </dxf>
    <dxf>
      <fill>
        <patternFill>
          <bgColor rgb="FFFF0000"/>
        </patternFill>
      </fill>
    </dxf>
    <dxf>
      <font>
        <b/>
        <i val="0"/>
        <color auto="1"/>
      </font>
      <fill>
        <patternFill>
          <bgColor rgb="FF00B050"/>
        </patternFill>
      </fill>
    </dxf>
    <dxf>
      <fill>
        <patternFill>
          <bgColor rgb="FFFF0000"/>
        </patternFill>
      </fill>
    </dxf>
    <dxf>
      <font>
        <b/>
        <i val="0"/>
        <color auto="1"/>
      </font>
      <fill>
        <patternFill>
          <bgColor rgb="FF00B050"/>
        </patternFill>
      </fill>
    </dxf>
    <dxf>
      <fill>
        <patternFill>
          <bgColor rgb="FFFF0000"/>
        </patternFill>
      </fill>
    </dxf>
    <dxf>
      <font>
        <b/>
        <i val="0"/>
        <color auto="1"/>
      </font>
      <fill>
        <patternFill>
          <bgColor rgb="FF00B050"/>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0"/>
      <tableStyleElement type="headerRow" dxfId="9"/>
    </tableStyle>
  </tableStyles>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[Expenses.xlsx]Pivot Table!PivotTable1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Sum of Annual Amount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'Pivot Table'!$B$3</c:f>
              <c:strCache>
                <c:ptCount val="1"/>
                <c:pt idx="0">
                  <c:v>Total</c:v>
                </c:pt>
              </c:strCache>
            </c:strRef>
          </c:tx>
          <c:spPr>
            <a:solidFill>
              <a:schemeClr val="accent1"/>
            </a:solidFill>
            <a:ln>
              <a:noFill/>
            </a:ln>
            <a:effectLst/>
            <a:sp3d/>
          </c:spPr>
          <c:invertIfNegative val="0"/>
          <c:cat>
            <c:strRef>
              <c:f>'Pivot Table'!$A$4:$A$8</c:f>
              <c:strCache>
                <c:ptCount val="4"/>
                <c:pt idx="0">
                  <c:v>Personal Care</c:v>
                </c:pt>
                <c:pt idx="1">
                  <c:v>Transport</c:v>
                </c:pt>
                <c:pt idx="2">
                  <c:v>Food</c:v>
                </c:pt>
                <c:pt idx="3">
                  <c:v>Housing</c:v>
                </c:pt>
              </c:strCache>
            </c:strRef>
          </c:cat>
          <c:val>
            <c:numRef>
              <c:f>'Pivot Table'!$B$4:$B$8</c:f>
              <c:numCache>
                <c:formatCode>_("$"* #,##0.00_);_("$"* \(#,##0.00\);_("$"* "-"??_);_(@_)</c:formatCode>
                <c:ptCount val="4"/>
                <c:pt idx="0">
                  <c:v>2400</c:v>
                </c:pt>
                <c:pt idx="1">
                  <c:v>7860</c:v>
                </c:pt>
                <c:pt idx="2">
                  <c:v>8320</c:v>
                </c:pt>
                <c:pt idx="3">
                  <c:v>20840</c:v>
                </c:pt>
              </c:numCache>
            </c:numRef>
          </c:val>
          <c:extLst>
            <c:ext xmlns:c16="http://schemas.microsoft.com/office/drawing/2014/chart" uri="{C3380CC4-5D6E-409C-BE32-E72D297353CC}">
              <c16:uniqueId val="{00000000-C795-4EBC-8251-2E783DF78169}"/>
            </c:ext>
          </c:extLst>
        </c:ser>
        <c:dLbls>
          <c:showLegendKey val="0"/>
          <c:showVal val="0"/>
          <c:showCatName val="0"/>
          <c:showSerName val="0"/>
          <c:showPercent val="0"/>
          <c:showBubbleSize val="0"/>
        </c:dLbls>
        <c:gapWidth val="150"/>
        <c:shape val="box"/>
        <c:axId val="1007135552"/>
        <c:axId val="1007133056"/>
        <c:axId val="0"/>
      </c:bar3DChart>
      <c:catAx>
        <c:axId val="1007135552"/>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7133056"/>
        <c:crosses val="autoZero"/>
        <c:auto val="1"/>
        <c:lblAlgn val="ctr"/>
        <c:lblOffset val="100"/>
        <c:noMultiLvlLbl val="0"/>
      </c:catAx>
      <c:valAx>
        <c:axId val="1007133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Annual Amount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71355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260350</xdr:colOff>
      <xdr:row>1</xdr:row>
      <xdr:rowOff>50800</xdr:rowOff>
    </xdr:from>
    <xdr:to>
      <xdr:col>9</xdr:col>
      <xdr:colOff>584200</xdr:colOff>
      <xdr:row>17</xdr:row>
      <xdr:rowOff>139700</xdr:rowOff>
    </xdr:to>
    <xdr:graphicFrame macro="">
      <xdr:nvGraphicFramePr>
        <xdr:cNvPr id="2" name="Chart 1">
          <a:extLst>
            <a:ext uri="{FF2B5EF4-FFF2-40B4-BE49-F238E27FC236}">
              <a16:creationId xmlns:a16="http://schemas.microsoft.com/office/drawing/2014/main" id="{DDD4847F-D55E-2A67-0BE8-168FF8C58B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4811.711774305557" createdVersion="8" refreshedVersion="8" minRefreshableVersion="3" recordCount="15" xr:uid="{9CCABC87-13A1-46E2-B37C-702399AEE753}">
  <cacheSource type="worksheet">
    <worksheetSource ref="A1:K16" sheet="My Budget"/>
  </cacheSource>
  <cacheFields count="11">
    <cacheField name="Seq" numFmtId="0">
      <sharedItems containsSemiMixedTypes="0" containsString="0" containsNumber="1" containsInteger="1" minValue="1" maxValue="15"/>
    </cacheField>
    <cacheField name="Category" numFmtId="0">
      <sharedItems count="4">
        <s v="Housing"/>
        <s v="Food"/>
        <s v="Transport"/>
        <s v="Personal Care"/>
      </sharedItems>
    </cacheField>
    <cacheField name="Expense" numFmtId="0">
      <sharedItems/>
    </cacheField>
    <cacheField name="Budget" numFmtId="0">
      <sharedItems containsSemiMixedTypes="0" containsString="0" containsNumber="1" containsInteger="1" minValue="15" maxValue="1500"/>
    </cacheField>
    <cacheField name="Per" numFmtId="0">
      <sharedItems/>
    </cacheField>
    <cacheField name="Periods per Year" numFmtId="0">
      <sharedItems containsSemiMixedTypes="0" containsString="0" containsNumber="1" containsInteger="1" minValue="1" maxValue="52"/>
    </cacheField>
    <cacheField name="Annual Amount" numFmtId="44">
      <sharedItems containsSemiMixedTypes="0" containsString="0" containsNumber="1" containsInteger="1" minValue="180" maxValue="14000"/>
    </cacheField>
    <cacheField name="Per Quarter" numFmtId="44">
      <sharedItems containsSemiMixedTypes="0" containsString="0" containsNumber="1" containsInteger="1" minValue="45" maxValue="3500"/>
    </cacheField>
    <cacheField name="Per Month" numFmtId="44">
      <sharedItems containsSemiMixedTypes="0" containsString="0" containsNumber="1" minValue="15" maxValue="1166.6666666666667"/>
    </cacheField>
    <cacheField name="Per Week" numFmtId="44">
      <sharedItems containsSemiMixedTypes="0" containsString="0" containsNumber="1" minValue="3.4615384615384617" maxValue="269.23076923076923"/>
    </cacheField>
    <cacheField name="Per Day" numFmtId="44">
      <sharedItems containsSemiMixedTypes="0" containsString="0" containsNumber="1" minValue="0.49315068493150682" maxValue="38.35616438356164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
  <r>
    <n v="1"/>
    <x v="0"/>
    <s v="Rent"/>
    <n v="1200"/>
    <s v="Month"/>
    <n v="12"/>
    <n v="14000"/>
    <n v="3500"/>
    <n v="1166.6666666666667"/>
    <n v="269.23076923076923"/>
    <n v="38.356164383561641"/>
  </r>
  <r>
    <n v="2"/>
    <x v="0"/>
    <s v="Electric"/>
    <n v="100"/>
    <s v="Month"/>
    <n v="12"/>
    <n v="1200"/>
    <n v="300"/>
    <n v="100"/>
    <n v="23.076923076923077"/>
    <n v="3.2876712328767121"/>
  </r>
  <r>
    <n v="3"/>
    <x v="0"/>
    <s v="Heat"/>
    <n v="75"/>
    <s v="Month"/>
    <n v="12"/>
    <n v="900"/>
    <n v="225"/>
    <n v="75"/>
    <n v="17.307692307692307"/>
    <n v="2.4657534246575343"/>
  </r>
  <r>
    <n v="4"/>
    <x v="1"/>
    <s v="Groceries"/>
    <n v="100"/>
    <s v="Week"/>
    <n v="52"/>
    <n v="5200"/>
    <n v="1300"/>
    <n v="433.33333333333331"/>
    <n v="100"/>
    <n v="14.246575342465754"/>
  </r>
  <r>
    <n v="5"/>
    <x v="1"/>
    <s v="Restaurants"/>
    <n v="60"/>
    <s v="Week"/>
    <n v="52"/>
    <n v="3120"/>
    <n v="780"/>
    <n v="260"/>
    <n v="60"/>
    <n v="8.5479452054794525"/>
  </r>
  <r>
    <n v="6"/>
    <x v="2"/>
    <s v="Car payment"/>
    <n v="300"/>
    <s v="Month"/>
    <n v="12"/>
    <n v="3600"/>
    <n v="900"/>
    <n v="300"/>
    <n v="69.230769230769226"/>
    <n v="9.8630136986301373"/>
  </r>
  <r>
    <n v="7"/>
    <x v="2"/>
    <s v="Car insurance"/>
    <n v="600"/>
    <s v="Half"/>
    <n v="2"/>
    <n v="1200"/>
    <n v="300"/>
    <n v="100"/>
    <n v="23.076923076923077"/>
    <n v="3.2876712328767121"/>
  </r>
  <r>
    <n v="8"/>
    <x v="2"/>
    <s v="Gas"/>
    <n v="30"/>
    <s v="Week"/>
    <n v="52"/>
    <n v="1560"/>
    <n v="390"/>
    <n v="130"/>
    <n v="30"/>
    <n v="9"/>
  </r>
  <r>
    <n v="9"/>
    <x v="2"/>
    <s v="Vacation"/>
    <n v="1500"/>
    <s v="Yearly"/>
    <n v="1"/>
    <n v="1500"/>
    <n v="375"/>
    <n v="125"/>
    <n v="28.846153846153847"/>
    <n v="4.1095890410958908"/>
  </r>
  <r>
    <n v="10"/>
    <x v="3"/>
    <s v="Clothing"/>
    <n v="200"/>
    <s v="Month"/>
    <n v="12"/>
    <n v="2400"/>
    <n v="600"/>
    <n v="200"/>
    <n v="46.153846153846153"/>
    <n v="6.5753424657534243"/>
  </r>
  <r>
    <n v="11"/>
    <x v="0"/>
    <s v="Pet Bills"/>
    <n v="200"/>
    <s v="Month"/>
    <n v="12"/>
    <n v="2400"/>
    <n v="600"/>
    <n v="200"/>
    <n v="46.153846153846153"/>
    <n v="6.5753424657534243"/>
  </r>
  <r>
    <n v="12"/>
    <x v="0"/>
    <s v="Phone Bills"/>
    <n v="30"/>
    <s v="Month"/>
    <n v="12"/>
    <n v="360"/>
    <n v="90"/>
    <n v="30"/>
    <n v="6.9230769230769234"/>
    <n v="0.98630136986301364"/>
  </r>
  <r>
    <n v="13"/>
    <x v="0"/>
    <s v="Pets"/>
    <n v="100"/>
    <s v="Month"/>
    <n v="12"/>
    <n v="1200"/>
    <n v="300"/>
    <n v="100"/>
    <n v="23.076923076923077"/>
    <n v="3.2876712328767121"/>
  </r>
  <r>
    <n v="14"/>
    <x v="0"/>
    <s v="Plumbing"/>
    <n v="50"/>
    <s v="Month"/>
    <n v="12"/>
    <n v="600"/>
    <n v="150"/>
    <n v="50"/>
    <n v="11.538461538461538"/>
    <n v="1.6438356164383561"/>
  </r>
  <r>
    <n v="15"/>
    <x v="0"/>
    <s v="Subscriptions"/>
    <n v="15"/>
    <s v="Month"/>
    <n v="12"/>
    <n v="180"/>
    <n v="45"/>
    <n v="15"/>
    <n v="3.4615384615384617"/>
    <n v="0.4931506849315068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C97B9BD-4211-41E7-A04E-EFD23B8EA478}"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1">
  <location ref="A3:B8" firstHeaderRow="1" firstDataRow="1" firstDataCol="1"/>
  <pivotFields count="11">
    <pivotField showAll="0"/>
    <pivotField axis="axisRow" showAll="0" sortType="ascending">
      <items count="5">
        <item x="1"/>
        <item x="0"/>
        <item x="3"/>
        <item x="2"/>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dataField="1" numFmtId="44" showAll="0"/>
    <pivotField numFmtId="44" showAll="0"/>
    <pivotField numFmtId="44" showAll="0"/>
    <pivotField numFmtId="44" showAll="0"/>
    <pivotField numFmtId="44" showAll="0"/>
  </pivotFields>
  <rowFields count="1">
    <field x="1"/>
  </rowFields>
  <rowItems count="5">
    <i>
      <x v="2"/>
    </i>
    <i>
      <x v="3"/>
    </i>
    <i>
      <x/>
    </i>
    <i>
      <x v="1"/>
    </i>
    <i t="grand">
      <x/>
    </i>
  </rowItems>
  <colItems count="1">
    <i/>
  </colItems>
  <dataFields count="1">
    <dataField name="Sum of Annual Amount" fld="6" baseField="0" baseItem="0"/>
  </dataFields>
  <formats count="3">
    <format dxfId="2">
      <pivotArea collapsedLevelsAreSubtotals="1" fieldPosition="0">
        <references count="1">
          <reference field="1" count="1">
            <x v="0"/>
          </reference>
        </references>
      </pivotArea>
    </format>
    <format dxfId="1">
      <pivotArea collapsedLevelsAreSubtotals="1" fieldPosition="0">
        <references count="1">
          <reference field="1" count="3">
            <x v="1"/>
            <x v="2"/>
            <x v="3"/>
          </reference>
        </references>
      </pivotArea>
    </format>
    <format dxfId="0">
      <pivotArea grandRow="1"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election activeCell="C11" sqref="C11"/>
    </sheetView>
  </sheetViews>
  <sheetFormatPr defaultRowHeight="14.5" x14ac:dyDescent="0.35"/>
  <cols>
    <col min="1" max="1" width="16.1796875" bestFit="1" customWidth="1"/>
    <col min="2" max="2" width="56.453125" bestFit="1" customWidth="1"/>
  </cols>
  <sheetData>
    <row r="1" spans="1:2" x14ac:dyDescent="0.35">
      <c r="A1" s="30" t="s">
        <v>24</v>
      </c>
      <c r="B1" s="30"/>
    </row>
    <row r="2" spans="1:2" x14ac:dyDescent="0.35">
      <c r="A2" s="30" t="s">
        <v>25</v>
      </c>
      <c r="B2" s="30"/>
    </row>
    <row r="4" spans="1:2" x14ac:dyDescent="0.35">
      <c r="A4" t="s">
        <v>0</v>
      </c>
      <c r="B4" s="3" t="s">
        <v>71</v>
      </c>
    </row>
    <row r="5" spans="1:2" x14ac:dyDescent="0.35">
      <c r="A5" t="s">
        <v>2</v>
      </c>
      <c r="B5" s="11">
        <v>44810</v>
      </c>
    </row>
    <row r="6" spans="1:2" x14ac:dyDescent="0.35">
      <c r="A6" t="s">
        <v>3</v>
      </c>
      <c r="B6" s="2">
        <f ca="1">TODAY()</f>
        <v>44861</v>
      </c>
    </row>
    <row r="7" spans="1:2" x14ac:dyDescent="0.35">
      <c r="A7" t="s">
        <v>4</v>
      </c>
      <c r="B7" s="1">
        <f ca="1">B6-B5</f>
        <v>51</v>
      </c>
    </row>
    <row r="9" spans="1:2" x14ac:dyDescent="0.35">
      <c r="A9" t="s">
        <v>1</v>
      </c>
      <c r="B9" t="s">
        <v>26</v>
      </c>
    </row>
    <row r="10" spans="1:2" x14ac:dyDescent="0.35">
      <c r="B10" s="12" t="s">
        <v>12</v>
      </c>
    </row>
    <row r="11" spans="1:2" x14ac:dyDescent="0.35">
      <c r="B11" s="12" t="s">
        <v>13</v>
      </c>
    </row>
    <row r="12" spans="1:2" x14ac:dyDescent="0.35">
      <c r="B12" s="12" t="s">
        <v>14</v>
      </c>
    </row>
    <row r="13" spans="1:2" x14ac:dyDescent="0.35">
      <c r="B13" s="12" t="s">
        <v>15</v>
      </c>
    </row>
    <row r="14" spans="1:2" x14ac:dyDescent="0.35">
      <c r="B14" s="12" t="s">
        <v>27</v>
      </c>
    </row>
  </sheetData>
  <mergeCells count="2">
    <mergeCell ref="A1:B1"/>
    <mergeCell ref="A2:B2"/>
  </mergeCells>
  <pageMargins left="0.7" right="0.7" top="0.75" bottom="0.75" header="0.3" footer="0.3"/>
  <pageSetup orientation="landscape" r:id="rId1"/>
  <headerFooter>
    <oddHeader>&amp;LEmily Vaughn&amp;CBAN 210 Essentials of Analytics - Fall 2022&amp;RDate Printed: &amp;D</oddHeader>
    <oddFooter>&amp;LFile: &amp;F&amp;CPage: &amp;P of &amp;N&amp;RSheet: &amp;A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8"/>
  <sheetViews>
    <sheetView workbookViewId="0">
      <pane xSplit="1" ySplit="4" topLeftCell="B12" activePane="bottomRight" state="frozen"/>
      <selection pane="topRight"/>
      <selection pane="bottomLeft"/>
      <selection pane="bottomRight" activeCell="C11" sqref="C11"/>
    </sheetView>
  </sheetViews>
  <sheetFormatPr defaultRowHeight="14.5" x14ac:dyDescent="0.35"/>
  <cols>
    <col min="1" max="1" width="4.54296875" bestFit="1" customWidth="1"/>
    <col min="2" max="2" width="12.7265625" bestFit="1" customWidth="1"/>
    <col min="3" max="3" width="93.26953125" bestFit="1" customWidth="1"/>
  </cols>
  <sheetData>
    <row r="1" spans="1:4" x14ac:dyDescent="0.35">
      <c r="A1" s="4"/>
      <c r="B1" s="5" t="s">
        <v>5</v>
      </c>
      <c r="C1" s="4" t="str">
        <f>Documentation!B4</f>
        <v>Emily Vaughn</v>
      </c>
      <c r="D1" s="4"/>
    </row>
    <row r="2" spans="1:4" x14ac:dyDescent="0.35">
      <c r="A2" s="4"/>
      <c r="B2" s="5" t="s">
        <v>6</v>
      </c>
      <c r="C2" s="6">
        <f>Documentation!B5</f>
        <v>44810</v>
      </c>
      <c r="D2" s="4"/>
    </row>
    <row r="3" spans="1:4" x14ac:dyDescent="0.35">
      <c r="A3" s="4"/>
      <c r="B3" s="4"/>
      <c r="C3" s="4"/>
      <c r="D3" s="4"/>
    </row>
    <row r="4" spans="1:4" ht="26.5" x14ac:dyDescent="0.35">
      <c r="A4" s="7" t="s">
        <v>7</v>
      </c>
      <c r="B4" s="7" t="s">
        <v>8</v>
      </c>
      <c r="C4" s="7" t="s">
        <v>9</v>
      </c>
      <c r="D4" s="4"/>
    </row>
    <row r="5" spans="1:4" x14ac:dyDescent="0.35">
      <c r="A5" s="8">
        <v>1</v>
      </c>
      <c r="B5" s="9" t="s">
        <v>72</v>
      </c>
      <c r="C5" s="4" t="s">
        <v>55</v>
      </c>
      <c r="D5" s="4"/>
    </row>
    <row r="6" spans="1:4" x14ac:dyDescent="0.35">
      <c r="A6" s="8">
        <v>2</v>
      </c>
      <c r="B6" s="9" t="s">
        <v>72</v>
      </c>
      <c r="C6" s="4" t="s">
        <v>56</v>
      </c>
      <c r="D6" s="4"/>
    </row>
    <row r="7" spans="1:4" x14ac:dyDescent="0.35">
      <c r="A7" s="8">
        <v>3</v>
      </c>
      <c r="B7" s="9" t="s">
        <v>72</v>
      </c>
      <c r="C7" s="4" t="s">
        <v>57</v>
      </c>
      <c r="D7" s="4"/>
    </row>
    <row r="8" spans="1:4" x14ac:dyDescent="0.35">
      <c r="A8" s="8">
        <v>4</v>
      </c>
      <c r="B8" s="9" t="s">
        <v>72</v>
      </c>
      <c r="C8" s="4" t="s">
        <v>21</v>
      </c>
      <c r="D8" s="4"/>
    </row>
    <row r="9" spans="1:4" x14ac:dyDescent="0.35">
      <c r="A9" s="8">
        <v>5</v>
      </c>
      <c r="B9" s="9" t="s">
        <v>72</v>
      </c>
      <c r="C9" s="4" t="s">
        <v>19</v>
      </c>
      <c r="D9" s="4"/>
    </row>
    <row r="10" spans="1:4" x14ac:dyDescent="0.35">
      <c r="A10" s="8">
        <v>6</v>
      </c>
      <c r="B10" s="9" t="s">
        <v>72</v>
      </c>
      <c r="C10" s="4" t="s">
        <v>70</v>
      </c>
      <c r="D10" s="4"/>
    </row>
    <row r="11" spans="1:4" x14ac:dyDescent="0.35">
      <c r="A11" s="8">
        <v>7</v>
      </c>
      <c r="B11" s="9" t="s">
        <v>72</v>
      </c>
      <c r="C11" s="4" t="s">
        <v>65</v>
      </c>
      <c r="D11" s="4"/>
    </row>
    <row r="12" spans="1:4" x14ac:dyDescent="0.35">
      <c r="A12" s="8">
        <v>8</v>
      </c>
      <c r="B12" s="9" t="s">
        <v>72</v>
      </c>
      <c r="C12" s="4" t="s">
        <v>22</v>
      </c>
      <c r="D12" s="4"/>
    </row>
    <row r="13" spans="1:4" x14ac:dyDescent="0.35">
      <c r="A13" s="8">
        <v>9</v>
      </c>
      <c r="B13" s="9" t="s">
        <v>72</v>
      </c>
      <c r="C13" s="4" t="s">
        <v>18</v>
      </c>
      <c r="D13" s="4"/>
    </row>
    <row r="14" spans="1:4" x14ac:dyDescent="0.35">
      <c r="A14" s="8">
        <v>10</v>
      </c>
      <c r="B14" s="9" t="s">
        <v>72</v>
      </c>
      <c r="C14" s="4" t="s">
        <v>16</v>
      </c>
      <c r="D14" s="4"/>
    </row>
    <row r="15" spans="1:4" x14ac:dyDescent="0.35">
      <c r="A15" s="8">
        <v>11</v>
      </c>
      <c r="B15" s="9" t="s">
        <v>72</v>
      </c>
      <c r="C15" s="4" t="s">
        <v>62</v>
      </c>
      <c r="D15" s="4"/>
    </row>
    <row r="16" spans="1:4" x14ac:dyDescent="0.35">
      <c r="A16" s="8">
        <v>12</v>
      </c>
      <c r="B16" s="9" t="s">
        <v>72</v>
      </c>
      <c r="C16" s="4" t="s">
        <v>63</v>
      </c>
      <c r="D16" s="4"/>
    </row>
    <row r="17" spans="1:4" x14ac:dyDescent="0.35">
      <c r="A17" s="8">
        <v>13</v>
      </c>
      <c r="B17" s="9" t="s">
        <v>72</v>
      </c>
      <c r="C17" s="4" t="s">
        <v>64</v>
      </c>
      <c r="D17" s="4"/>
    </row>
    <row r="18" spans="1:4" x14ac:dyDescent="0.35">
      <c r="A18" s="8">
        <v>14</v>
      </c>
      <c r="B18" s="9" t="s">
        <v>72</v>
      </c>
      <c r="C18" s="4" t="s">
        <v>66</v>
      </c>
      <c r="D18" s="4"/>
    </row>
    <row r="19" spans="1:4" x14ac:dyDescent="0.35">
      <c r="A19" s="8">
        <v>15</v>
      </c>
      <c r="B19" s="9" t="s">
        <v>72</v>
      </c>
      <c r="C19" s="4" t="s">
        <v>67</v>
      </c>
      <c r="D19" s="4"/>
    </row>
    <row r="20" spans="1:4" x14ac:dyDescent="0.35">
      <c r="A20" s="8">
        <v>16</v>
      </c>
      <c r="B20" s="9" t="s">
        <v>72</v>
      </c>
      <c r="C20" s="4" t="s">
        <v>68</v>
      </c>
      <c r="D20" s="4"/>
    </row>
    <row r="21" spans="1:4" x14ac:dyDescent="0.35">
      <c r="A21" s="8">
        <v>17</v>
      </c>
      <c r="B21" s="9" t="s">
        <v>72</v>
      </c>
      <c r="C21" s="4" t="s">
        <v>69</v>
      </c>
      <c r="D21" s="4"/>
    </row>
    <row r="22" spans="1:4" x14ac:dyDescent="0.35">
      <c r="A22" s="8">
        <v>18</v>
      </c>
      <c r="B22" s="9" t="s">
        <v>72</v>
      </c>
      <c r="C22" s="4" t="s">
        <v>17</v>
      </c>
      <c r="D22" s="4"/>
    </row>
    <row r="23" spans="1:4" x14ac:dyDescent="0.35">
      <c r="A23" s="8">
        <v>19</v>
      </c>
      <c r="B23" s="9" t="s">
        <v>72</v>
      </c>
      <c r="C23" s="4" t="s">
        <v>20</v>
      </c>
      <c r="D23" s="4"/>
    </row>
    <row r="24" spans="1:4" x14ac:dyDescent="0.35">
      <c r="A24" s="8">
        <v>20</v>
      </c>
      <c r="B24" s="9" t="s">
        <v>72</v>
      </c>
      <c r="C24" s="4" t="s">
        <v>23</v>
      </c>
      <c r="D24" s="4"/>
    </row>
    <row r="25" spans="1:4" x14ac:dyDescent="0.35">
      <c r="A25" s="4"/>
      <c r="B25" s="4"/>
      <c r="C25" s="4"/>
      <c r="D25" s="4"/>
    </row>
    <row r="26" spans="1:4" x14ac:dyDescent="0.35">
      <c r="A26" s="4">
        <f>COUNT(A4:A25)</f>
        <v>20</v>
      </c>
      <c r="B26" s="8">
        <f>COUNTIF(B4:B25,"y")</f>
        <v>20</v>
      </c>
      <c r="C26" s="4" t="s">
        <v>10</v>
      </c>
      <c r="D26" s="4"/>
    </row>
    <row r="27" spans="1:4" x14ac:dyDescent="0.35">
      <c r="A27" s="4"/>
      <c r="B27" s="10">
        <f>B26/A26</f>
        <v>1</v>
      </c>
      <c r="C27" s="4" t="s">
        <v>11</v>
      </c>
      <c r="D27" s="4"/>
    </row>
    <row r="28" spans="1:4" x14ac:dyDescent="0.35">
      <c r="A28" s="4"/>
      <c r="B28" s="4"/>
      <c r="C28" s="4"/>
      <c r="D28" s="4"/>
    </row>
  </sheetData>
  <conditionalFormatting sqref="B5">
    <cfRule type="cellIs" dxfId="8" priority="9" operator="equal">
      <formula>"y"</formula>
    </cfRule>
    <cfRule type="cellIs" dxfId="7" priority="11" operator="equal">
      <formula>"n"</formula>
    </cfRule>
  </conditionalFormatting>
  <conditionalFormatting sqref="B6:B14">
    <cfRule type="cellIs" dxfId="6" priority="3" operator="equal">
      <formula>"y"</formula>
    </cfRule>
    <cfRule type="cellIs" dxfId="5" priority="4" operator="equal">
      <formula>"n"</formula>
    </cfRule>
  </conditionalFormatting>
  <conditionalFormatting sqref="B15:B24">
    <cfRule type="cellIs" dxfId="4" priority="1" operator="equal">
      <formula>"y"</formula>
    </cfRule>
    <cfRule type="cellIs" dxfId="3" priority="2" operator="equal">
      <formula>"n"</formula>
    </cfRule>
  </conditionalFormatting>
  <dataValidations count="1">
    <dataValidation type="list" allowBlank="1" showInputMessage="1" showErrorMessage="1" errorTitle="enter y or n" error="you may only enter y or n" promptTitle="Completed?" prompt="did you complete this step?" sqref="B5:B24" xr:uid="{00000000-0002-0000-0200-000000000000}">
      <formula1>"y,n"</formula1>
    </dataValidation>
  </dataValidations>
  <pageMargins left="0.7" right="0.7" top="0.75" bottom="0.75" header="0.3" footer="0.3"/>
  <pageSetup orientation="landscape" r:id="rId1"/>
  <headerFooter>
    <oddHeader>&amp;LEmily Vaughn&amp;CBAN 210 Essentials of Analytics - Fall 2022&amp;RDate Printed: &amp;D</oddHeader>
    <oddFooter>&amp;LFile: &amp;F&amp;CPage: &amp;P of &amp;N&amp;RSheet: &amp;A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AB9F3-FA20-4F5F-8271-DE6C691A4BC8}">
  <dimension ref="A1:N15"/>
  <sheetViews>
    <sheetView workbookViewId="0">
      <pane ySplit="1" topLeftCell="A2" activePane="bottomLeft" state="frozen"/>
      <selection activeCell="C11" sqref="C11"/>
      <selection pane="bottomLeft" activeCell="C11" sqref="C11"/>
    </sheetView>
  </sheetViews>
  <sheetFormatPr defaultRowHeight="14.5" x14ac:dyDescent="0.35"/>
  <cols>
    <col min="2" max="2" width="12.6328125" customWidth="1"/>
    <col min="3" max="3" width="11.7265625" customWidth="1"/>
    <col min="4" max="4" width="11.1796875" customWidth="1"/>
    <col min="5" max="5" width="12" customWidth="1"/>
    <col min="6" max="7" width="11.54296875" customWidth="1"/>
    <col min="8" max="8" width="11.1796875" customWidth="1"/>
    <col min="9" max="9" width="11.08984375" customWidth="1"/>
    <col min="10" max="10" width="10.81640625" customWidth="1"/>
    <col min="11" max="11" width="11" customWidth="1"/>
  </cols>
  <sheetData>
    <row r="1" spans="1:14" ht="24" x14ac:dyDescent="0.35">
      <c r="A1" s="14" t="s">
        <v>73</v>
      </c>
      <c r="B1" s="18" t="s">
        <v>28</v>
      </c>
      <c r="C1" s="18" t="s">
        <v>29</v>
      </c>
      <c r="D1" s="18" t="s">
        <v>30</v>
      </c>
      <c r="E1" s="19" t="s">
        <v>31</v>
      </c>
      <c r="F1" s="19" t="s">
        <v>32</v>
      </c>
      <c r="G1" s="19" t="s">
        <v>58</v>
      </c>
      <c r="H1" s="19" t="s">
        <v>33</v>
      </c>
      <c r="I1" s="19" t="s">
        <v>34</v>
      </c>
      <c r="J1" s="19" t="s">
        <v>35</v>
      </c>
      <c r="K1" s="19" t="s">
        <v>36</v>
      </c>
      <c r="L1" s="20"/>
    </row>
    <row r="2" spans="1:14" x14ac:dyDescent="0.35">
      <c r="A2" t="s">
        <v>74</v>
      </c>
      <c r="B2" s="18" t="s">
        <v>37</v>
      </c>
      <c r="C2" s="18" t="s">
        <v>40</v>
      </c>
      <c r="D2" s="17">
        <v>1200</v>
      </c>
      <c r="E2" s="17" t="s">
        <v>45</v>
      </c>
      <c r="F2" s="17">
        <v>12</v>
      </c>
      <c r="G2" s="21">
        <v>14000</v>
      </c>
      <c r="H2" s="17"/>
      <c r="I2" s="17"/>
      <c r="J2" s="17"/>
      <c r="K2" s="17"/>
      <c r="L2" s="20"/>
    </row>
    <row r="3" spans="1:14" x14ac:dyDescent="0.35">
      <c r="A3" t="s">
        <v>74</v>
      </c>
      <c r="B3" s="18" t="s">
        <v>37</v>
      </c>
      <c r="C3" s="18" t="s">
        <v>41</v>
      </c>
      <c r="D3" s="17">
        <v>100</v>
      </c>
      <c r="E3" s="17" t="s">
        <v>45</v>
      </c>
      <c r="F3" s="17">
        <v>12</v>
      </c>
      <c r="G3" s="21">
        <v>1200</v>
      </c>
      <c r="H3" s="17"/>
      <c r="I3" s="17"/>
      <c r="J3" s="17"/>
      <c r="K3" s="17"/>
      <c r="L3" s="20"/>
    </row>
    <row r="4" spans="1:14" x14ac:dyDescent="0.35">
      <c r="A4" t="s">
        <v>74</v>
      </c>
      <c r="B4" s="18" t="s">
        <v>37</v>
      </c>
      <c r="C4" s="18" t="s">
        <v>42</v>
      </c>
      <c r="D4" s="17">
        <v>75</v>
      </c>
      <c r="E4" s="17" t="s">
        <v>45</v>
      </c>
      <c r="F4" s="17">
        <v>12</v>
      </c>
      <c r="G4" s="21">
        <v>900</v>
      </c>
      <c r="H4" s="17"/>
      <c r="I4" s="17"/>
      <c r="J4" s="17"/>
      <c r="K4" s="17"/>
      <c r="L4" s="20"/>
    </row>
    <row r="5" spans="1:14" x14ac:dyDescent="0.35">
      <c r="B5" s="18" t="s">
        <v>38</v>
      </c>
      <c r="C5" s="18" t="s">
        <v>43</v>
      </c>
      <c r="D5" s="17">
        <v>100</v>
      </c>
      <c r="E5" s="17" t="s">
        <v>46</v>
      </c>
      <c r="F5" s="17">
        <v>52</v>
      </c>
      <c r="G5" s="21">
        <v>5200</v>
      </c>
      <c r="H5" s="17"/>
      <c r="I5" s="17"/>
      <c r="J5" s="17"/>
      <c r="K5" s="17"/>
      <c r="L5" s="20"/>
    </row>
    <row r="6" spans="1:14" x14ac:dyDescent="0.35">
      <c r="B6" s="18" t="s">
        <v>38</v>
      </c>
      <c r="C6" s="18" t="s">
        <v>44</v>
      </c>
      <c r="D6" s="17">
        <v>60</v>
      </c>
      <c r="E6" s="17" t="s">
        <v>46</v>
      </c>
      <c r="F6" s="17">
        <v>52</v>
      </c>
      <c r="G6" s="21">
        <v>3120</v>
      </c>
      <c r="H6" s="17"/>
      <c r="I6" s="17"/>
      <c r="J6" s="17"/>
      <c r="K6" s="17"/>
      <c r="L6" s="20"/>
    </row>
    <row r="7" spans="1:14" x14ac:dyDescent="0.35">
      <c r="B7" s="18" t="s">
        <v>39</v>
      </c>
      <c r="C7" s="18" t="s">
        <v>47</v>
      </c>
      <c r="D7" s="17">
        <v>300</v>
      </c>
      <c r="E7" s="17" t="s">
        <v>45</v>
      </c>
      <c r="F7" s="17">
        <v>12</v>
      </c>
      <c r="G7" s="21">
        <v>3600</v>
      </c>
      <c r="H7" s="17"/>
      <c r="I7" s="17"/>
      <c r="J7" s="17"/>
      <c r="K7" s="17"/>
      <c r="L7" s="20"/>
    </row>
    <row r="8" spans="1:14" x14ac:dyDescent="0.35">
      <c r="B8" s="18" t="s">
        <v>39</v>
      </c>
      <c r="C8" s="18" t="s">
        <v>48</v>
      </c>
      <c r="D8" s="17">
        <v>600</v>
      </c>
      <c r="E8" s="17" t="s">
        <v>50</v>
      </c>
      <c r="F8" s="17">
        <v>2</v>
      </c>
      <c r="G8" s="21">
        <v>1200</v>
      </c>
      <c r="H8" s="17"/>
      <c r="I8" s="17"/>
      <c r="J8" s="17"/>
      <c r="K8" s="17"/>
      <c r="L8" s="20"/>
    </row>
    <row r="9" spans="1:14" x14ac:dyDescent="0.35">
      <c r="B9" s="18" t="s">
        <v>39</v>
      </c>
      <c r="C9" s="18" t="s">
        <v>49</v>
      </c>
      <c r="D9" s="17">
        <v>30</v>
      </c>
      <c r="E9" s="17" t="s">
        <v>46</v>
      </c>
      <c r="F9" s="17">
        <v>52</v>
      </c>
      <c r="G9" s="21">
        <v>1560</v>
      </c>
      <c r="H9" s="17"/>
      <c r="I9" s="17"/>
      <c r="J9" s="17"/>
      <c r="K9" s="17"/>
      <c r="L9" s="20"/>
    </row>
    <row r="10" spans="1:14" x14ac:dyDescent="0.35">
      <c r="B10" s="18"/>
      <c r="C10" s="18"/>
      <c r="D10" s="17"/>
      <c r="E10" s="17"/>
      <c r="F10" s="17"/>
      <c r="G10" s="18"/>
      <c r="H10" s="18"/>
      <c r="I10" s="18"/>
      <c r="J10" s="18"/>
      <c r="K10" s="18"/>
      <c r="L10" s="20"/>
    </row>
    <row r="11" spans="1:14" x14ac:dyDescent="0.35">
      <c r="B11" s="18"/>
      <c r="C11" s="18"/>
      <c r="D11" s="17"/>
      <c r="E11" s="17" t="s">
        <v>59</v>
      </c>
      <c r="F11" s="21">
        <v>206</v>
      </c>
      <c r="G11" s="21">
        <v>31180</v>
      </c>
      <c r="H11" s="18"/>
      <c r="I11" s="18"/>
      <c r="J11" s="18"/>
      <c r="K11" s="18"/>
      <c r="L11" s="20"/>
    </row>
    <row r="12" spans="1:14" x14ac:dyDescent="0.35">
      <c r="B12" s="18"/>
      <c r="C12" s="18"/>
      <c r="D12" s="17"/>
      <c r="E12" s="17" t="s">
        <v>60</v>
      </c>
      <c r="F12" s="21">
        <v>2</v>
      </c>
      <c r="G12" s="21">
        <v>900</v>
      </c>
      <c r="H12" s="18"/>
      <c r="I12" s="18"/>
      <c r="J12" s="18"/>
      <c r="K12" s="18"/>
      <c r="L12" s="20"/>
    </row>
    <row r="13" spans="1:14" x14ac:dyDescent="0.35">
      <c r="B13" s="18"/>
      <c r="C13" s="18"/>
      <c r="D13" s="17"/>
      <c r="E13" s="17" t="s">
        <v>61</v>
      </c>
      <c r="F13" s="21">
        <v>52</v>
      </c>
      <c r="G13" s="21">
        <v>14400</v>
      </c>
      <c r="H13" s="18"/>
      <c r="I13" s="18"/>
      <c r="J13" s="18"/>
      <c r="K13" s="18"/>
      <c r="L13" s="17"/>
    </row>
    <row r="14" spans="1:14" x14ac:dyDescent="0.35">
      <c r="B14" s="15"/>
      <c r="C14" s="15"/>
      <c r="D14" s="15"/>
      <c r="E14" s="15"/>
      <c r="F14" s="15"/>
      <c r="G14" s="15"/>
      <c r="H14" s="15"/>
      <c r="I14" s="15"/>
      <c r="J14" s="15"/>
      <c r="K14" s="15"/>
    </row>
    <row r="15" spans="1:14" x14ac:dyDescent="0.35">
      <c r="B15" s="16"/>
      <c r="C15" s="16"/>
      <c r="D15" s="16"/>
      <c r="E15" s="16"/>
      <c r="F15" s="16"/>
      <c r="G15" s="16"/>
      <c r="H15" s="16"/>
      <c r="I15" s="16"/>
      <c r="J15" s="16"/>
      <c r="K15" s="16"/>
      <c r="L15" s="16"/>
      <c r="M15" s="16"/>
      <c r="N15" s="16"/>
    </row>
  </sheetData>
  <pageMargins left="0.7" right="0.7" top="0.75" bottom="0.75" header="0.3" footer="0.3"/>
  <pageSetup orientation="landscape" r:id="rId1"/>
  <headerFooter>
    <oddHeader>&amp;LEmily Vaughn&amp;CBAN 210 Essentials of Analytics - Fall 2022&amp;RDate Printed: &amp;D</oddHeader>
    <oddFooter>&amp;LFile: &amp;F&amp;CPage: &amp;P of &amp;N&amp;RSheet: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49005-D1AF-414E-B518-4E387986F69B}">
  <dimension ref="A3:B8"/>
  <sheetViews>
    <sheetView workbookViewId="0">
      <selection activeCell="C11" sqref="C11"/>
    </sheetView>
  </sheetViews>
  <sheetFormatPr defaultRowHeight="14.5" x14ac:dyDescent="0.35"/>
  <cols>
    <col min="1" max="1" width="12.36328125" bestFit="1" customWidth="1"/>
    <col min="2" max="2" width="20.453125" bestFit="1" customWidth="1"/>
  </cols>
  <sheetData>
    <row r="3" spans="1:2" x14ac:dyDescent="0.35">
      <c r="A3" s="28" t="s">
        <v>85</v>
      </c>
      <c r="B3" t="s">
        <v>87</v>
      </c>
    </row>
    <row r="4" spans="1:2" x14ac:dyDescent="0.35">
      <c r="A4" s="29" t="s">
        <v>81</v>
      </c>
      <c r="B4" s="26">
        <v>2400</v>
      </c>
    </row>
    <row r="5" spans="1:2" x14ac:dyDescent="0.35">
      <c r="A5" s="29" t="s">
        <v>39</v>
      </c>
      <c r="B5" s="26">
        <v>7860</v>
      </c>
    </row>
    <row r="6" spans="1:2" x14ac:dyDescent="0.35">
      <c r="A6" s="29" t="s">
        <v>38</v>
      </c>
      <c r="B6" s="26">
        <v>8320</v>
      </c>
    </row>
    <row r="7" spans="1:2" x14ac:dyDescent="0.35">
      <c r="A7" s="29" t="s">
        <v>37</v>
      </c>
      <c r="B7" s="26">
        <v>20840</v>
      </c>
    </row>
    <row r="8" spans="1:2" x14ac:dyDescent="0.35">
      <c r="A8" s="29" t="s">
        <v>86</v>
      </c>
      <c r="B8" s="26">
        <v>39420</v>
      </c>
    </row>
  </sheetData>
  <pageMargins left="0.7" right="0.7" top="0.75" bottom="0.75" header="0.3" footer="0.3"/>
  <pageSetup orientation="landscape" r:id="rId2"/>
  <headerFooter>
    <oddHeader>&amp;LEmily Vaughn&amp;CBAN 210 Essentials of Analytics - Fall 2022&amp;RDate Printed: &amp;D</oddHeader>
    <oddFooter>&amp;LFile: &amp;F&amp;CPage: &amp;P of &amp;N&amp;RSheet: &amp;A</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7C759-D9DF-499F-84AD-66B904616A82}">
  <dimension ref="A1:K22"/>
  <sheetViews>
    <sheetView tabSelected="1" workbookViewId="0">
      <pane xSplit="1" ySplit="1" topLeftCell="B2" activePane="bottomRight" state="frozen"/>
      <selection activeCell="C11" sqref="C11"/>
      <selection pane="topRight" activeCell="C11" sqref="C11"/>
      <selection pane="bottomLeft" activeCell="C11" sqref="C11"/>
      <selection pane="bottomRight" activeCell="C11" sqref="C11"/>
    </sheetView>
  </sheetViews>
  <sheetFormatPr defaultRowHeight="14.5" x14ac:dyDescent="0.35"/>
  <cols>
    <col min="7" max="9" width="10.08984375" bestFit="1" customWidth="1"/>
  </cols>
  <sheetData>
    <row r="1" spans="1:11" ht="24" x14ac:dyDescent="0.35">
      <c r="A1" s="22" t="s">
        <v>73</v>
      </c>
      <c r="B1" s="18" t="s">
        <v>28</v>
      </c>
      <c r="C1" s="18" t="s">
        <v>29</v>
      </c>
      <c r="D1" s="18" t="s">
        <v>30</v>
      </c>
      <c r="E1" s="19" t="s">
        <v>31</v>
      </c>
      <c r="F1" s="19" t="s">
        <v>32</v>
      </c>
      <c r="G1" s="19" t="s">
        <v>58</v>
      </c>
      <c r="H1" s="19" t="s">
        <v>33</v>
      </c>
      <c r="I1" s="19" t="s">
        <v>34</v>
      </c>
      <c r="J1" s="19" t="s">
        <v>35</v>
      </c>
      <c r="K1" s="19" t="s">
        <v>36</v>
      </c>
    </row>
    <row r="2" spans="1:11" x14ac:dyDescent="0.35">
      <c r="A2" s="20">
        <v>1</v>
      </c>
      <c r="B2" s="19" t="s">
        <v>37</v>
      </c>
      <c r="C2" s="19" t="s">
        <v>40</v>
      </c>
      <c r="D2" s="17">
        <v>1200</v>
      </c>
      <c r="E2" s="17" t="s">
        <v>45</v>
      </c>
      <c r="F2" s="17">
        <v>12</v>
      </c>
      <c r="G2" s="21">
        <v>14000</v>
      </c>
      <c r="H2" s="25">
        <f t="shared" ref="H2:H16" si="0">G2/4</f>
        <v>3500</v>
      </c>
      <c r="I2" s="25">
        <f t="shared" ref="I2:I16" si="1">G2/12</f>
        <v>1166.6666666666667</v>
      </c>
      <c r="J2" s="25">
        <f t="shared" ref="J2:J16" si="2">G2/52</f>
        <v>269.23076923076923</v>
      </c>
      <c r="K2" s="25">
        <f t="shared" ref="K2:K8" si="3">G2/365</f>
        <v>38.356164383561641</v>
      </c>
    </row>
    <row r="3" spans="1:11" x14ac:dyDescent="0.35">
      <c r="A3" s="20">
        <v>2</v>
      </c>
      <c r="B3" s="19" t="s">
        <v>37</v>
      </c>
      <c r="C3" s="19" t="s">
        <v>41</v>
      </c>
      <c r="D3" s="17">
        <v>100</v>
      </c>
      <c r="E3" s="17" t="s">
        <v>45</v>
      </c>
      <c r="F3" s="17">
        <v>12</v>
      </c>
      <c r="G3" s="21">
        <v>1200</v>
      </c>
      <c r="H3" s="25">
        <f t="shared" si="0"/>
        <v>300</v>
      </c>
      <c r="I3" s="25">
        <f t="shared" si="1"/>
        <v>100</v>
      </c>
      <c r="J3" s="25">
        <f t="shared" si="2"/>
        <v>23.076923076923077</v>
      </c>
      <c r="K3" s="25">
        <f t="shared" si="3"/>
        <v>3.2876712328767121</v>
      </c>
    </row>
    <row r="4" spans="1:11" x14ac:dyDescent="0.35">
      <c r="A4" s="20">
        <v>3</v>
      </c>
      <c r="B4" s="19" t="s">
        <v>37</v>
      </c>
      <c r="C4" s="19" t="s">
        <v>42</v>
      </c>
      <c r="D4" s="17">
        <v>75</v>
      </c>
      <c r="E4" s="17" t="s">
        <v>45</v>
      </c>
      <c r="F4" s="17">
        <v>12</v>
      </c>
      <c r="G4" s="21">
        <v>900</v>
      </c>
      <c r="H4" s="25">
        <f t="shared" si="0"/>
        <v>225</v>
      </c>
      <c r="I4" s="25">
        <f t="shared" si="1"/>
        <v>75</v>
      </c>
      <c r="J4" s="25">
        <f t="shared" si="2"/>
        <v>17.307692307692307</v>
      </c>
      <c r="K4" s="25">
        <f t="shared" si="3"/>
        <v>2.4657534246575343</v>
      </c>
    </row>
    <row r="5" spans="1:11" x14ac:dyDescent="0.35">
      <c r="A5" s="20">
        <v>4</v>
      </c>
      <c r="B5" s="19" t="s">
        <v>38</v>
      </c>
      <c r="C5" s="19" t="s">
        <v>43</v>
      </c>
      <c r="D5" s="17">
        <v>100</v>
      </c>
      <c r="E5" s="17" t="s">
        <v>46</v>
      </c>
      <c r="F5" s="17">
        <v>52</v>
      </c>
      <c r="G5" s="21">
        <v>5200</v>
      </c>
      <c r="H5" s="25">
        <f t="shared" si="0"/>
        <v>1300</v>
      </c>
      <c r="I5" s="25">
        <f t="shared" si="1"/>
        <v>433.33333333333331</v>
      </c>
      <c r="J5" s="25">
        <f t="shared" si="2"/>
        <v>100</v>
      </c>
      <c r="K5" s="25">
        <f t="shared" si="3"/>
        <v>14.246575342465754</v>
      </c>
    </row>
    <row r="6" spans="1:11" ht="24" x14ac:dyDescent="0.35">
      <c r="A6" s="20">
        <v>5</v>
      </c>
      <c r="B6" s="19" t="s">
        <v>38</v>
      </c>
      <c r="C6" s="19" t="s">
        <v>44</v>
      </c>
      <c r="D6" s="17">
        <v>60</v>
      </c>
      <c r="E6" s="17" t="s">
        <v>46</v>
      </c>
      <c r="F6" s="17">
        <v>52</v>
      </c>
      <c r="G6" s="21">
        <v>3120</v>
      </c>
      <c r="H6" s="25">
        <f t="shared" si="0"/>
        <v>780</v>
      </c>
      <c r="I6" s="25">
        <f t="shared" si="1"/>
        <v>260</v>
      </c>
      <c r="J6" s="25">
        <f t="shared" si="2"/>
        <v>60</v>
      </c>
      <c r="K6" s="25">
        <f t="shared" si="3"/>
        <v>8.5479452054794525</v>
      </c>
    </row>
    <row r="7" spans="1:11" ht="24" x14ac:dyDescent="0.35">
      <c r="A7" s="20">
        <v>6</v>
      </c>
      <c r="B7" s="19" t="s">
        <v>39</v>
      </c>
      <c r="C7" s="19" t="s">
        <v>47</v>
      </c>
      <c r="D7" s="17">
        <v>300</v>
      </c>
      <c r="E7" s="17" t="s">
        <v>45</v>
      </c>
      <c r="F7" s="17">
        <v>12</v>
      </c>
      <c r="G7" s="21">
        <v>3600</v>
      </c>
      <c r="H7" s="25">
        <f t="shared" si="0"/>
        <v>900</v>
      </c>
      <c r="I7" s="25">
        <f t="shared" si="1"/>
        <v>300</v>
      </c>
      <c r="J7" s="25">
        <f t="shared" si="2"/>
        <v>69.230769230769226</v>
      </c>
      <c r="K7" s="25">
        <f t="shared" si="3"/>
        <v>9.8630136986301373</v>
      </c>
    </row>
    <row r="8" spans="1:11" ht="24" x14ac:dyDescent="0.35">
      <c r="A8" s="20">
        <v>7</v>
      </c>
      <c r="B8" s="19" t="s">
        <v>39</v>
      </c>
      <c r="C8" s="19" t="s">
        <v>48</v>
      </c>
      <c r="D8" s="17">
        <v>600</v>
      </c>
      <c r="E8" s="17" t="s">
        <v>50</v>
      </c>
      <c r="F8" s="17">
        <v>2</v>
      </c>
      <c r="G8" s="21">
        <v>1200</v>
      </c>
      <c r="H8" s="25">
        <f t="shared" si="0"/>
        <v>300</v>
      </c>
      <c r="I8" s="25">
        <f t="shared" si="1"/>
        <v>100</v>
      </c>
      <c r="J8" s="25">
        <f t="shared" si="2"/>
        <v>23.076923076923077</v>
      </c>
      <c r="K8" s="25">
        <f t="shared" si="3"/>
        <v>3.2876712328767121</v>
      </c>
    </row>
    <row r="9" spans="1:11" x14ac:dyDescent="0.35">
      <c r="A9" s="20">
        <v>8</v>
      </c>
      <c r="B9" s="19" t="s">
        <v>39</v>
      </c>
      <c r="C9" s="19" t="s">
        <v>49</v>
      </c>
      <c r="D9" s="17">
        <v>30</v>
      </c>
      <c r="E9" s="17" t="s">
        <v>46</v>
      </c>
      <c r="F9" s="17">
        <v>52</v>
      </c>
      <c r="G9" s="21">
        <v>1560</v>
      </c>
      <c r="H9" s="25">
        <f t="shared" si="0"/>
        <v>390</v>
      </c>
      <c r="I9" s="25">
        <f t="shared" si="1"/>
        <v>130</v>
      </c>
      <c r="J9" s="25">
        <f t="shared" si="2"/>
        <v>30</v>
      </c>
      <c r="K9" s="25">
        <v>9</v>
      </c>
    </row>
    <row r="10" spans="1:11" x14ac:dyDescent="0.35">
      <c r="A10" s="20">
        <v>9</v>
      </c>
      <c r="B10" s="19" t="s">
        <v>39</v>
      </c>
      <c r="C10" s="19" t="s">
        <v>75</v>
      </c>
      <c r="D10" s="17">
        <v>1500</v>
      </c>
      <c r="E10" s="17" t="s">
        <v>82</v>
      </c>
      <c r="F10" s="17">
        <v>1</v>
      </c>
      <c r="G10" s="21">
        <f t="shared" ref="G10:G16" si="4">D10*F10</f>
        <v>1500</v>
      </c>
      <c r="H10" s="25">
        <f t="shared" si="0"/>
        <v>375</v>
      </c>
      <c r="I10" s="25">
        <f t="shared" si="1"/>
        <v>125</v>
      </c>
      <c r="J10" s="25">
        <f t="shared" si="2"/>
        <v>28.846153846153847</v>
      </c>
      <c r="K10" s="25">
        <f t="shared" ref="K10:K16" si="5">G10/365</f>
        <v>4.1095890410958908</v>
      </c>
    </row>
    <row r="11" spans="1:11" x14ac:dyDescent="0.35">
      <c r="A11" s="20">
        <v>10</v>
      </c>
      <c r="B11" s="18" t="s">
        <v>81</v>
      </c>
      <c r="C11" s="18" t="s">
        <v>76</v>
      </c>
      <c r="D11" s="17">
        <v>200</v>
      </c>
      <c r="E11" s="17" t="s">
        <v>45</v>
      </c>
      <c r="F11" s="23">
        <v>12</v>
      </c>
      <c r="G11" s="21">
        <f t="shared" si="4"/>
        <v>2400</v>
      </c>
      <c r="H11" s="25">
        <f t="shared" si="0"/>
        <v>600</v>
      </c>
      <c r="I11" s="25">
        <f t="shared" si="1"/>
        <v>200</v>
      </c>
      <c r="J11" s="25">
        <f t="shared" si="2"/>
        <v>46.153846153846153</v>
      </c>
      <c r="K11" s="25">
        <f t="shared" si="5"/>
        <v>6.5753424657534243</v>
      </c>
    </row>
    <row r="12" spans="1:11" x14ac:dyDescent="0.35">
      <c r="A12" s="20">
        <v>11</v>
      </c>
      <c r="B12" s="18" t="s">
        <v>37</v>
      </c>
      <c r="C12" s="18" t="s">
        <v>78</v>
      </c>
      <c r="D12" s="17">
        <v>200</v>
      </c>
      <c r="E12" s="17" t="s">
        <v>45</v>
      </c>
      <c r="F12" s="23">
        <v>12</v>
      </c>
      <c r="G12" s="21">
        <f t="shared" si="4"/>
        <v>2400</v>
      </c>
      <c r="H12" s="25">
        <f t="shared" si="0"/>
        <v>600</v>
      </c>
      <c r="I12" s="25">
        <f t="shared" si="1"/>
        <v>200</v>
      </c>
      <c r="J12" s="25">
        <f t="shared" si="2"/>
        <v>46.153846153846153</v>
      </c>
      <c r="K12" s="25">
        <f t="shared" si="5"/>
        <v>6.5753424657534243</v>
      </c>
    </row>
    <row r="13" spans="1:11" x14ac:dyDescent="0.35">
      <c r="A13" s="20">
        <v>12</v>
      </c>
      <c r="B13" s="18" t="s">
        <v>37</v>
      </c>
      <c r="C13" s="18" t="s">
        <v>79</v>
      </c>
      <c r="D13" s="17">
        <v>30</v>
      </c>
      <c r="E13" s="17" t="s">
        <v>45</v>
      </c>
      <c r="F13" s="23">
        <v>12</v>
      </c>
      <c r="G13" s="21">
        <f t="shared" si="4"/>
        <v>360</v>
      </c>
      <c r="H13" s="25">
        <f t="shared" si="0"/>
        <v>90</v>
      </c>
      <c r="I13" s="25">
        <f t="shared" si="1"/>
        <v>30</v>
      </c>
      <c r="J13" s="25">
        <f t="shared" si="2"/>
        <v>6.9230769230769234</v>
      </c>
      <c r="K13" s="25">
        <f t="shared" si="5"/>
        <v>0.98630136986301364</v>
      </c>
    </row>
    <row r="14" spans="1:11" x14ac:dyDescent="0.35">
      <c r="A14" s="20">
        <v>13</v>
      </c>
      <c r="B14" s="22" t="s">
        <v>37</v>
      </c>
      <c r="C14" s="18" t="s">
        <v>77</v>
      </c>
      <c r="D14" s="17">
        <v>100</v>
      </c>
      <c r="E14" s="17" t="s">
        <v>45</v>
      </c>
      <c r="F14" s="23">
        <v>12</v>
      </c>
      <c r="G14" s="24">
        <f t="shared" si="4"/>
        <v>1200</v>
      </c>
      <c r="H14" s="27">
        <f t="shared" si="0"/>
        <v>300</v>
      </c>
      <c r="I14" s="27">
        <f t="shared" si="1"/>
        <v>100</v>
      </c>
      <c r="J14" s="27">
        <f t="shared" si="2"/>
        <v>23.076923076923077</v>
      </c>
      <c r="K14" s="27">
        <f t="shared" si="5"/>
        <v>3.2876712328767121</v>
      </c>
    </row>
    <row r="15" spans="1:11" x14ac:dyDescent="0.35">
      <c r="A15" s="20">
        <v>14</v>
      </c>
      <c r="B15" s="22" t="s">
        <v>37</v>
      </c>
      <c r="C15" s="18" t="s">
        <v>80</v>
      </c>
      <c r="D15" s="17">
        <v>50</v>
      </c>
      <c r="E15" s="17" t="s">
        <v>45</v>
      </c>
      <c r="F15" s="23">
        <v>12</v>
      </c>
      <c r="G15" s="24">
        <f t="shared" si="4"/>
        <v>600</v>
      </c>
      <c r="H15" s="27">
        <f t="shared" si="0"/>
        <v>150</v>
      </c>
      <c r="I15" s="27">
        <f t="shared" si="1"/>
        <v>50</v>
      </c>
      <c r="J15" s="27">
        <f t="shared" si="2"/>
        <v>11.538461538461538</v>
      </c>
      <c r="K15" s="27">
        <f t="shared" si="5"/>
        <v>1.6438356164383561</v>
      </c>
    </row>
    <row r="16" spans="1:11" x14ac:dyDescent="0.35">
      <c r="A16" s="20">
        <v>15</v>
      </c>
      <c r="B16" s="18" t="s">
        <v>37</v>
      </c>
      <c r="C16" s="18" t="s">
        <v>83</v>
      </c>
      <c r="D16" s="17">
        <v>15</v>
      </c>
      <c r="E16" s="17" t="s">
        <v>45</v>
      </c>
      <c r="F16" s="23">
        <v>12</v>
      </c>
      <c r="G16" s="21">
        <f t="shared" si="4"/>
        <v>180</v>
      </c>
      <c r="H16" s="27">
        <f t="shared" si="0"/>
        <v>45</v>
      </c>
      <c r="I16" s="27">
        <f t="shared" si="1"/>
        <v>15</v>
      </c>
      <c r="J16" s="27">
        <f t="shared" si="2"/>
        <v>3.4615384615384617</v>
      </c>
      <c r="K16" s="27">
        <f t="shared" si="5"/>
        <v>0.49315068493150682</v>
      </c>
    </row>
    <row r="17" spans="5:11" x14ac:dyDescent="0.35">
      <c r="K17" s="20"/>
    </row>
    <row r="19" spans="5:11" x14ac:dyDescent="0.35">
      <c r="E19" s="17" t="s">
        <v>59</v>
      </c>
      <c r="F19" s="21"/>
      <c r="G19" s="21">
        <f>SUM(G2)</f>
        <v>14000</v>
      </c>
      <c r="H19" s="27">
        <f>SUM(H2:H16)</f>
        <v>9855</v>
      </c>
      <c r="I19" s="27">
        <f>SUM(I2:I16)</f>
        <v>3285</v>
      </c>
      <c r="J19" s="27">
        <f>SUM(J2:J16)</f>
        <v>758.07692307692309</v>
      </c>
      <c r="K19" s="27">
        <f>SUM(K2:K16)</f>
        <v>112.72602739726028</v>
      </c>
    </row>
    <row r="20" spans="5:11" x14ac:dyDescent="0.35">
      <c r="E20" s="17" t="s">
        <v>60</v>
      </c>
      <c r="F20" s="21"/>
      <c r="G20" s="21">
        <f>MIN(G2:G16)</f>
        <v>180</v>
      </c>
      <c r="H20" s="21">
        <f t="shared" ref="H20:K20" si="6">MIN(H2:H16)</f>
        <v>45</v>
      </c>
      <c r="I20" s="21">
        <f t="shared" si="6"/>
        <v>15</v>
      </c>
      <c r="J20" s="21">
        <f t="shared" si="6"/>
        <v>3.4615384615384617</v>
      </c>
      <c r="K20" s="21">
        <f t="shared" si="6"/>
        <v>0.49315068493150682</v>
      </c>
    </row>
    <row r="21" spans="5:11" x14ac:dyDescent="0.35">
      <c r="E21" s="17" t="s">
        <v>61</v>
      </c>
      <c r="F21" s="21"/>
      <c r="G21" s="21">
        <f>MAX(G2:G16)</f>
        <v>14000</v>
      </c>
      <c r="H21" s="21">
        <f t="shared" ref="H21:K21" si="7">MAX(H2:H16)</f>
        <v>3500</v>
      </c>
      <c r="I21" s="21">
        <f t="shared" si="7"/>
        <v>1166.6666666666667</v>
      </c>
      <c r="J21" s="21">
        <f t="shared" si="7"/>
        <v>269.23076923076923</v>
      </c>
      <c r="K21" s="21">
        <f t="shared" si="7"/>
        <v>38.356164383561641</v>
      </c>
    </row>
    <row r="22" spans="5:11" x14ac:dyDescent="0.35">
      <c r="E22" s="17" t="s">
        <v>84</v>
      </c>
      <c r="G22" s="21">
        <f>AVERAGE(G2:G16)</f>
        <v>2628</v>
      </c>
      <c r="H22" s="21">
        <f t="shared" ref="H22:K22" si="8">AVERAGE(H2:H16)</f>
        <v>657</v>
      </c>
      <c r="I22" s="21">
        <f t="shared" si="8"/>
        <v>219</v>
      </c>
      <c r="J22" s="21">
        <f t="shared" si="8"/>
        <v>50.53846153846154</v>
      </c>
      <c r="K22" s="21">
        <f t="shared" si="8"/>
        <v>7.515068493150685</v>
      </c>
    </row>
  </sheetData>
  <pageMargins left="0.7" right="0.7" top="0.75" bottom="0.75" header="0.3" footer="0.3"/>
  <pageSetup orientation="landscape" r:id="rId1"/>
  <headerFooter>
    <oddHeader>&amp;LEmily Vaughn&amp;CBAN 210 Essentials of Analytics - Fall 2022&amp;RDate Printed: &amp;D</oddHeader>
    <oddFooter>&amp;LFile: &amp;F&amp;CPage: &amp;P of &amp;N&amp;RSheet: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B1236-58A6-4E03-ADBE-E9DE02BCE4D0}">
  <dimension ref="A1:B7"/>
  <sheetViews>
    <sheetView workbookViewId="0">
      <pane ySplit="1" topLeftCell="A2" activePane="bottomLeft" state="frozen"/>
      <selection activeCell="C11" sqref="C11"/>
      <selection pane="bottomLeft" activeCell="C11" sqref="C11"/>
    </sheetView>
  </sheetViews>
  <sheetFormatPr defaultRowHeight="14.5" x14ac:dyDescent="0.35"/>
  <cols>
    <col min="1" max="1" width="7.36328125" bestFit="1" customWidth="1"/>
    <col min="2" max="2" width="7.81640625" bestFit="1" customWidth="1"/>
  </cols>
  <sheetData>
    <row r="1" spans="1:2" ht="29" x14ac:dyDescent="0.35">
      <c r="A1" s="13" t="s">
        <v>51</v>
      </c>
      <c r="B1" s="13" t="s">
        <v>32</v>
      </c>
    </row>
    <row r="2" spans="1:2" x14ac:dyDescent="0.35">
      <c r="A2" t="s">
        <v>52</v>
      </c>
      <c r="B2">
        <v>365</v>
      </c>
    </row>
    <row r="3" spans="1:2" x14ac:dyDescent="0.35">
      <c r="A3" t="s">
        <v>46</v>
      </c>
      <c r="B3">
        <v>52</v>
      </c>
    </row>
    <row r="4" spans="1:2" x14ac:dyDescent="0.35">
      <c r="A4" t="s">
        <v>45</v>
      </c>
      <c r="B4">
        <v>12</v>
      </c>
    </row>
    <row r="5" spans="1:2" x14ac:dyDescent="0.35">
      <c r="A5" t="s">
        <v>53</v>
      </c>
      <c r="B5">
        <v>4</v>
      </c>
    </row>
    <row r="6" spans="1:2" x14ac:dyDescent="0.35">
      <c r="A6" t="s">
        <v>50</v>
      </c>
      <c r="B6">
        <v>2</v>
      </c>
    </row>
    <row r="7" spans="1:2" x14ac:dyDescent="0.35">
      <c r="A7" t="s">
        <v>54</v>
      </c>
      <c r="B7">
        <v>1</v>
      </c>
    </row>
  </sheetData>
  <pageMargins left="0.7" right="0.7" top="0.75" bottom="0.75" header="0.3" footer="0.3"/>
  <pageSetup orientation="landscape" r:id="rId1"/>
  <headerFooter>
    <oddHeader>&amp;LEmily Vaughn&amp;CBAN 210 Essentials of Analytics - Fall 2022&amp;RDate Printed: &amp;D</oddHeader>
    <oddFooter>&amp;LFile: &amp;F&amp;CPage: &amp;P of &amp;N&amp;RSheet: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Documentation</vt:lpstr>
      <vt:lpstr>Instructions</vt:lpstr>
      <vt:lpstr>Sample</vt:lpstr>
      <vt:lpstr>Pivot Table</vt:lpstr>
      <vt:lpstr>My Budget</vt:lpstr>
      <vt:lpstr>Pds per Yr table</vt:lpstr>
      <vt:lpstr>Sample!Print_Titles</vt:lpstr>
    </vt:vector>
  </TitlesOfParts>
  <Company>Loras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AdminTest</dc:creator>
  <cp:lastModifiedBy>Emily P. Vaughn</cp:lastModifiedBy>
  <cp:lastPrinted>2022-07-04T19:30:56Z</cp:lastPrinted>
  <dcterms:created xsi:type="dcterms:W3CDTF">2015-07-01T17:59:25Z</dcterms:created>
  <dcterms:modified xsi:type="dcterms:W3CDTF">2022-10-27T15:12:24Z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b15833bc-250d-4b6c-9929-31bb4a36e022</vt:lpwstr>
  </property>
</Properties>
</file>